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codeName="ThisWorkbook"/>
  <bookViews>
    <workbookView xWindow="-120" yWindow="-120" windowWidth="20640" windowHeight="11160"/>
  </bookViews>
  <sheets>
    <sheet name="orçamento" sheetId="2" r:id="rId1"/>
    <sheet name="cronograma" sheetId="3" r:id="rId2"/>
    <sheet name="composição" sheetId="1" r:id="rId3"/>
    <sheet name="bdi" sheetId="5" r:id="rId4"/>
    <sheet name="encargos" sheetId="4" r:id="rId5"/>
  </sheets>
  <definedNames>
    <definedName name="_xlnm.Print_Area" localSheetId="3">bdi!$B$1:$U$31</definedName>
    <definedName name="_xlnm.Print_Area" localSheetId="2">composição!$B$1:$I$1292</definedName>
    <definedName name="_xlnm.Print_Area" localSheetId="1">cronograma!$B$1:$W$30</definedName>
    <definedName name="_xlnm.Print_Area" localSheetId="4">encargos!$B$1:$G$43</definedName>
    <definedName name="_xlnm.Print_Area" localSheetId="0">orçamento!$B$1:$J$198</definedName>
    <definedName name="JR_PAGE_ANCHOR_0_1">composição!$B$8</definedName>
    <definedName name="_xlnm.Print_Titles" localSheetId="2">composição!$1:$9</definedName>
  </definedNames>
  <calcPr calcId="145621"/>
</workbook>
</file>

<file path=xl/calcChain.xml><?xml version="1.0" encoding="utf-8"?>
<calcChain xmlns="http://schemas.openxmlformats.org/spreadsheetml/2006/main">
  <c r="B1" i="3" l="1"/>
  <c r="B1" i="1" s="1"/>
  <c r="B1" i="5" s="1"/>
  <c r="B1" i="4" s="1"/>
  <c r="C21" i="5"/>
  <c r="I4" i="1" l="1"/>
  <c r="I3" i="1"/>
  <c r="I6" i="1"/>
  <c r="I5" i="1"/>
  <c r="J10" i="1"/>
  <c r="H1260" i="1" s="1"/>
  <c r="I1260" i="1" s="1"/>
  <c r="D6" i="1"/>
  <c r="B4" i="1"/>
  <c r="B5" i="1"/>
  <c r="B6" i="1"/>
  <c r="D3" i="1"/>
  <c r="D4" i="1"/>
  <c r="D5" i="1"/>
  <c r="B3" i="1"/>
  <c r="N11" i="2"/>
  <c r="O11" i="2" s="1"/>
  <c r="H1259" i="1"/>
  <c r="I1259" i="1" s="1"/>
  <c r="H1255" i="1"/>
  <c r="I1255" i="1" s="1"/>
  <c r="H1256" i="1"/>
  <c r="I1256" i="1" s="1"/>
  <c r="H1254" i="1"/>
  <c r="I1254" i="1" s="1"/>
  <c r="H1002" i="1"/>
  <c r="I1002" i="1" s="1"/>
  <c r="H1001" i="1"/>
  <c r="I1001" i="1" s="1"/>
  <c r="H999" i="1"/>
  <c r="I999" i="1" s="1"/>
  <c r="H998" i="1"/>
  <c r="I998" i="1" s="1"/>
  <c r="H924" i="1"/>
  <c r="I924" i="1" s="1"/>
  <c r="H923" i="1"/>
  <c r="I923" i="1" s="1"/>
  <c r="H922" i="1"/>
  <c r="I922" i="1" s="1"/>
  <c r="H921" i="1"/>
  <c r="I921" i="1" s="1"/>
  <c r="H920" i="1"/>
  <c r="I920" i="1" s="1"/>
  <c r="H751" i="1"/>
  <c r="I751" i="1" s="1"/>
  <c r="H753" i="1"/>
  <c r="I753" i="1" s="1"/>
  <c r="H754" i="1"/>
  <c r="I754" i="1" s="1"/>
  <c r="H755" i="1"/>
  <c r="I755" i="1" s="1"/>
  <c r="H756" i="1"/>
  <c r="I756" i="1" s="1"/>
  <c r="H757" i="1"/>
  <c r="I757" i="1" s="1"/>
  <c r="H758" i="1"/>
  <c r="I758" i="1" s="1"/>
  <c r="H759" i="1"/>
  <c r="I759" i="1" s="1"/>
  <c r="H760" i="1"/>
  <c r="I760" i="1" s="1"/>
  <c r="H761" i="1"/>
  <c r="I761" i="1" s="1"/>
  <c r="H762" i="1"/>
  <c r="I762" i="1" s="1"/>
  <c r="H721" i="1"/>
  <c r="I721" i="1" s="1"/>
  <c r="H716" i="1"/>
  <c r="I716" i="1" s="1"/>
  <c r="H715" i="1"/>
  <c r="I715" i="1" s="1"/>
  <c r="H714" i="1"/>
  <c r="I714" i="1" s="1"/>
  <c r="H709" i="1"/>
  <c r="I709" i="1" s="1"/>
  <c r="H708" i="1"/>
  <c r="I708" i="1" s="1"/>
  <c r="H707" i="1"/>
  <c r="I707" i="1" s="1"/>
  <c r="H1000" i="1" l="1"/>
  <c r="I1000" i="1" s="1"/>
  <c r="H752" i="1"/>
  <c r="I752" i="1" s="1"/>
  <c r="H1003" i="1"/>
  <c r="I1003" i="1" s="1"/>
  <c r="H722" i="1"/>
  <c r="I722" i="1" s="1"/>
  <c r="I725" i="1" s="1"/>
  <c r="H116" i="2" s="1"/>
  <c r="H750" i="1"/>
  <c r="I750" i="1" s="1"/>
  <c r="H1262" i="1"/>
  <c r="I1262" i="1" s="1"/>
  <c r="H724" i="1"/>
  <c r="I724" i="1" s="1"/>
  <c r="H1261" i="1"/>
  <c r="I1261" i="1" s="1"/>
  <c r="H723" i="1"/>
  <c r="I723" i="1" s="1"/>
  <c r="H748" i="1"/>
  <c r="I748" i="1" s="1"/>
  <c r="H1258" i="1"/>
  <c r="I1258" i="1" s="1"/>
  <c r="H749" i="1"/>
  <c r="I749" i="1" s="1"/>
  <c r="H747" i="1"/>
  <c r="I747" i="1" s="1"/>
  <c r="I763" i="1" s="1"/>
  <c r="H119" i="2" s="1"/>
  <c r="H919" i="1"/>
  <c r="I919" i="1" s="1"/>
  <c r="I925" i="1" s="1"/>
  <c r="H145" i="2" s="1"/>
  <c r="H1257" i="1"/>
  <c r="I1257" i="1" s="1"/>
  <c r="I1263" i="1" s="1"/>
  <c r="H186" i="2" s="1"/>
  <c r="H1290" i="1"/>
  <c r="I1290" i="1" s="1"/>
  <c r="H1291" i="1"/>
  <c r="I1291" i="1" s="1"/>
  <c r="I1004" i="1"/>
  <c r="H154" i="2" s="1"/>
  <c r="I717" i="1"/>
  <c r="H115" i="2" s="1"/>
  <c r="I710" i="1"/>
  <c r="H114" i="2" s="1"/>
  <c r="I1292" i="1" l="1"/>
  <c r="H560" i="1"/>
  <c r="I560" i="1" s="1"/>
  <c r="H559" i="1"/>
  <c r="I559" i="1" s="1"/>
  <c r="H558" i="1"/>
  <c r="I558" i="1" s="1"/>
  <c r="H463" i="1"/>
  <c r="I463" i="1" s="1"/>
  <c r="H464" i="1"/>
  <c r="I464" i="1" s="1"/>
  <c r="H465" i="1"/>
  <c r="I465" i="1" s="1"/>
  <c r="H466" i="1"/>
  <c r="I466" i="1" s="1"/>
  <c r="H384" i="1"/>
  <c r="I384" i="1" s="1"/>
  <c r="H385" i="1"/>
  <c r="I385" i="1" s="1"/>
  <c r="H395" i="1"/>
  <c r="I395" i="1" s="1"/>
  <c r="H396" i="1"/>
  <c r="I396" i="1" s="1"/>
  <c r="H397" i="1"/>
  <c r="I397" i="1" s="1"/>
  <c r="H393" i="1"/>
  <c r="I393" i="1" s="1"/>
  <c r="H394" i="1"/>
  <c r="I394" i="1" s="1"/>
  <c r="H398" i="1"/>
  <c r="I398" i="1" s="1"/>
  <c r="H399" i="1"/>
  <c r="I399" i="1" s="1"/>
  <c r="H392" i="1"/>
  <c r="I392" i="1" s="1"/>
  <c r="H210" i="1"/>
  <c r="I210" i="1" s="1"/>
  <c r="H211" i="1"/>
  <c r="I211" i="1" s="1"/>
  <c r="H212" i="1"/>
  <c r="I212" i="1" s="1"/>
  <c r="H213" i="1"/>
  <c r="I213" i="1" s="1"/>
  <c r="H204" i="1"/>
  <c r="I204" i="1" s="1"/>
  <c r="H205" i="1"/>
  <c r="I205" i="1" s="1"/>
  <c r="H206" i="1"/>
  <c r="I206" i="1" s="1"/>
  <c r="H207" i="1"/>
  <c r="I207" i="1" s="1"/>
  <c r="H209" i="1"/>
  <c r="I209" i="1" s="1"/>
  <c r="H208" i="1"/>
  <c r="I208" i="1" s="1"/>
  <c r="H214" i="1"/>
  <c r="I214" i="1" s="1"/>
  <c r="I114" i="2"/>
  <c r="J114" i="2" s="1"/>
  <c r="I115" i="2"/>
  <c r="J115" i="2" s="1"/>
  <c r="I116" i="2"/>
  <c r="J116" i="2" s="1"/>
  <c r="I119" i="2"/>
  <c r="J119" i="2" s="1"/>
  <c r="I145" i="2"/>
  <c r="J145" i="2" s="1"/>
  <c r="I154" i="2"/>
  <c r="J154" i="2" s="1"/>
  <c r="I186" i="2"/>
  <c r="J186" i="2" s="1"/>
  <c r="I194" i="2"/>
  <c r="J194" i="2" s="1"/>
  <c r="J193" i="2" s="1"/>
  <c r="E27" i="3" s="1"/>
  <c r="H12" i="1"/>
  <c r="I12" i="1" s="1"/>
  <c r="I13" i="1" s="1"/>
  <c r="H12" i="2" s="1"/>
  <c r="H1282" i="1"/>
  <c r="I1282" i="1" s="1"/>
  <c r="H1283" i="1"/>
  <c r="I1283" i="1" s="1"/>
  <c r="H1284" i="1"/>
  <c r="I1284" i="1" s="1"/>
  <c r="H1285" i="1"/>
  <c r="I1285" i="1" s="1"/>
  <c r="H1281" i="1"/>
  <c r="I1281" i="1" s="1"/>
  <c r="H1276" i="1"/>
  <c r="I1276" i="1" s="1"/>
  <c r="H1275" i="1"/>
  <c r="I1275" i="1" s="1"/>
  <c r="H1274" i="1"/>
  <c r="I1274" i="1" s="1"/>
  <c r="H1269" i="1"/>
  <c r="I1269" i="1" s="1"/>
  <c r="H1268" i="1"/>
  <c r="I1268" i="1" s="1"/>
  <c r="H1267" i="1"/>
  <c r="I1267" i="1" s="1"/>
  <c r="H1243" i="1"/>
  <c r="I1243" i="1" s="1"/>
  <c r="H1244" i="1"/>
  <c r="I1244" i="1" s="1"/>
  <c r="H1245" i="1"/>
  <c r="I1245" i="1" s="1"/>
  <c r="H1246" i="1"/>
  <c r="I1246" i="1" s="1"/>
  <c r="H1247" i="1"/>
  <c r="I1247" i="1" s="1"/>
  <c r="H1248" i="1"/>
  <c r="I1248" i="1" s="1"/>
  <c r="H1249" i="1"/>
  <c r="I1249" i="1" s="1"/>
  <c r="H1242" i="1"/>
  <c r="I1242" i="1" s="1"/>
  <c r="H1241" i="1"/>
  <c r="I1241" i="1" s="1"/>
  <c r="H1236" i="1"/>
  <c r="I1236" i="1" s="1"/>
  <c r="H1235" i="1"/>
  <c r="I1235" i="1" s="1"/>
  <c r="H1234" i="1"/>
  <c r="I1234" i="1" s="1"/>
  <c r="H1229" i="1"/>
  <c r="I1229" i="1" s="1"/>
  <c r="H1228" i="1"/>
  <c r="I1228" i="1" s="1"/>
  <c r="H1227" i="1"/>
  <c r="I1227" i="1" s="1"/>
  <c r="H1226" i="1"/>
  <c r="I1226" i="1" s="1"/>
  <c r="H1221" i="1"/>
  <c r="I1221" i="1" s="1"/>
  <c r="H1220" i="1"/>
  <c r="I1220" i="1" s="1"/>
  <c r="H1219" i="1"/>
  <c r="I1219" i="1" s="1"/>
  <c r="H1218" i="1"/>
  <c r="I1218" i="1" s="1"/>
  <c r="H1217" i="1"/>
  <c r="I1217" i="1" s="1"/>
  <c r="H1212" i="1"/>
  <c r="I1212" i="1" s="1"/>
  <c r="H1211" i="1"/>
  <c r="I1211" i="1" s="1"/>
  <c r="H1196" i="1"/>
  <c r="I1196" i="1" s="1"/>
  <c r="H1197" i="1"/>
  <c r="I1197" i="1" s="1"/>
  <c r="H1198" i="1"/>
  <c r="I1198" i="1" s="1"/>
  <c r="H1199" i="1"/>
  <c r="I1199" i="1" s="1"/>
  <c r="H1200" i="1"/>
  <c r="I1200" i="1" s="1"/>
  <c r="H1201" i="1"/>
  <c r="I1201" i="1" s="1"/>
  <c r="H1202" i="1"/>
  <c r="I1202" i="1" s="1"/>
  <c r="H1203" i="1"/>
  <c r="I1203" i="1" s="1"/>
  <c r="H1204" i="1"/>
  <c r="I1204" i="1" s="1"/>
  <c r="H1205" i="1"/>
  <c r="I1205" i="1" s="1"/>
  <c r="H1206" i="1"/>
  <c r="I1206" i="1" s="1"/>
  <c r="H1195" i="1"/>
  <c r="I1195" i="1" s="1"/>
  <c r="H1194" i="1"/>
  <c r="I1194" i="1" s="1"/>
  <c r="H1193" i="1"/>
  <c r="I1193" i="1" s="1"/>
  <c r="H1192" i="1"/>
  <c r="I1192" i="1" s="1"/>
  <c r="H1187" i="1"/>
  <c r="I1187" i="1" s="1"/>
  <c r="H1186" i="1"/>
  <c r="I1186" i="1" s="1"/>
  <c r="H1185" i="1"/>
  <c r="I1185" i="1" s="1"/>
  <c r="H1184" i="1"/>
  <c r="I1184" i="1" s="1"/>
  <c r="H1183" i="1"/>
  <c r="I1183" i="1" s="1"/>
  <c r="H1182" i="1"/>
  <c r="I1182" i="1" s="1"/>
  <c r="H1177" i="1"/>
  <c r="I1177" i="1" s="1"/>
  <c r="H1176" i="1"/>
  <c r="I1176" i="1" s="1"/>
  <c r="H1175" i="1"/>
  <c r="I1175" i="1" s="1"/>
  <c r="H1174" i="1"/>
  <c r="I1174" i="1" s="1"/>
  <c r="H1173" i="1"/>
  <c r="I1173" i="1" s="1"/>
  <c r="H1172" i="1"/>
  <c r="I1172" i="1" s="1"/>
  <c r="H1167" i="1"/>
  <c r="I1167" i="1" s="1"/>
  <c r="H1166" i="1"/>
  <c r="I1166" i="1" s="1"/>
  <c r="H1165" i="1"/>
  <c r="I1165" i="1" s="1"/>
  <c r="H1164" i="1"/>
  <c r="I1164" i="1" s="1"/>
  <c r="H1159" i="1"/>
  <c r="I1159" i="1" s="1"/>
  <c r="H1158" i="1"/>
  <c r="I1158" i="1" s="1"/>
  <c r="H1157" i="1"/>
  <c r="I1157" i="1" s="1"/>
  <c r="H1156" i="1"/>
  <c r="I1156" i="1" s="1"/>
  <c r="H1151" i="1"/>
  <c r="I1151" i="1" s="1"/>
  <c r="H1150" i="1"/>
  <c r="I1150" i="1" s="1"/>
  <c r="H1149" i="1"/>
  <c r="I1149" i="1" s="1"/>
  <c r="H1148" i="1"/>
  <c r="I1148" i="1" s="1"/>
  <c r="H1143" i="1"/>
  <c r="I1143" i="1" s="1"/>
  <c r="H1142" i="1"/>
  <c r="I1142" i="1" s="1"/>
  <c r="H1141" i="1"/>
  <c r="I1141" i="1" s="1"/>
  <c r="H1140" i="1"/>
  <c r="I1140" i="1" s="1"/>
  <c r="H1139" i="1"/>
  <c r="I1139" i="1" s="1"/>
  <c r="H1138" i="1"/>
  <c r="I1138" i="1" s="1"/>
  <c r="H1137" i="1"/>
  <c r="I1137" i="1" s="1"/>
  <c r="H1127" i="1"/>
  <c r="I1127" i="1" s="1"/>
  <c r="H1128" i="1"/>
  <c r="I1128" i="1" s="1"/>
  <c r="H1129" i="1"/>
  <c r="I1129" i="1" s="1"/>
  <c r="H1130" i="1"/>
  <c r="I1130" i="1" s="1"/>
  <c r="H1131" i="1"/>
  <c r="I1131" i="1" s="1"/>
  <c r="H1132" i="1"/>
  <c r="I1132" i="1" s="1"/>
  <c r="H1126" i="1"/>
  <c r="I1126" i="1" s="1"/>
  <c r="H1125" i="1"/>
  <c r="I1125" i="1" s="1"/>
  <c r="H1124" i="1"/>
  <c r="I1124" i="1" s="1"/>
  <c r="H1119" i="1"/>
  <c r="I1119" i="1" s="1"/>
  <c r="H1118" i="1"/>
  <c r="I1118" i="1" s="1"/>
  <c r="H1117" i="1"/>
  <c r="I1117" i="1" s="1"/>
  <c r="H1116" i="1"/>
  <c r="I1116" i="1" s="1"/>
  <c r="H1115" i="1"/>
  <c r="I1115" i="1" s="1"/>
  <c r="H1110" i="1"/>
  <c r="I1110" i="1" s="1"/>
  <c r="H1109" i="1"/>
  <c r="I1109" i="1" s="1"/>
  <c r="H1108" i="1"/>
  <c r="I1108" i="1" s="1"/>
  <c r="H1107" i="1"/>
  <c r="I1107" i="1" s="1"/>
  <c r="H1106" i="1"/>
  <c r="I1106" i="1" s="1"/>
  <c r="H1101" i="1"/>
  <c r="I1101" i="1" s="1"/>
  <c r="H1100" i="1"/>
  <c r="I1100" i="1" s="1"/>
  <c r="H1099" i="1"/>
  <c r="I1099" i="1" s="1"/>
  <c r="H1098" i="1"/>
  <c r="I1098" i="1" s="1"/>
  <c r="H1097" i="1"/>
  <c r="I1097" i="1" s="1"/>
  <c r="H1092" i="1"/>
  <c r="I1092" i="1" s="1"/>
  <c r="H1091" i="1"/>
  <c r="I1091" i="1" s="1"/>
  <c r="H1090" i="1"/>
  <c r="I1090" i="1" s="1"/>
  <c r="H1089" i="1"/>
  <c r="I1089" i="1" s="1"/>
  <c r="H1088" i="1"/>
  <c r="I1088" i="1" s="1"/>
  <c r="H1087" i="1"/>
  <c r="I1087" i="1" s="1"/>
  <c r="H1082" i="1"/>
  <c r="I1082" i="1" s="1"/>
  <c r="H1081" i="1"/>
  <c r="I1081" i="1" s="1"/>
  <c r="H1080" i="1"/>
  <c r="I1080" i="1" s="1"/>
  <c r="H1079" i="1"/>
  <c r="I1079" i="1" s="1"/>
  <c r="H1074" i="1"/>
  <c r="I1074" i="1" s="1"/>
  <c r="H1073" i="1"/>
  <c r="I1073" i="1" s="1"/>
  <c r="H1072" i="1"/>
  <c r="I1072" i="1" s="1"/>
  <c r="H1071" i="1"/>
  <c r="I1071" i="1" s="1"/>
  <c r="H1066" i="1"/>
  <c r="I1066" i="1" s="1"/>
  <c r="H1065" i="1"/>
  <c r="I1065" i="1" s="1"/>
  <c r="H1064" i="1"/>
  <c r="I1064" i="1" s="1"/>
  <c r="H1063" i="1"/>
  <c r="I1063" i="1" s="1"/>
  <c r="H1058" i="1"/>
  <c r="I1058" i="1" s="1"/>
  <c r="H1057" i="1"/>
  <c r="I1057" i="1" s="1"/>
  <c r="H1056" i="1"/>
  <c r="I1056" i="1" s="1"/>
  <c r="H1055" i="1"/>
  <c r="I1055" i="1" s="1"/>
  <c r="H1050" i="1"/>
  <c r="I1050" i="1" s="1"/>
  <c r="H1049" i="1"/>
  <c r="I1049" i="1" s="1"/>
  <c r="H1048" i="1"/>
  <c r="I1048" i="1" s="1"/>
  <c r="H1043" i="1"/>
  <c r="I1043" i="1" s="1"/>
  <c r="H1042" i="1"/>
  <c r="I1042" i="1" s="1"/>
  <c r="H1041" i="1"/>
  <c r="I1041" i="1" s="1"/>
  <c r="H1040" i="1"/>
  <c r="I1040" i="1" s="1"/>
  <c r="H1039" i="1"/>
  <c r="I1039" i="1" s="1"/>
  <c r="H1038" i="1"/>
  <c r="I1038" i="1" s="1"/>
  <c r="H1033" i="1"/>
  <c r="I1033" i="1" s="1"/>
  <c r="H1032" i="1"/>
  <c r="I1032" i="1" s="1"/>
  <c r="H1031" i="1"/>
  <c r="I1031" i="1" s="1"/>
  <c r="H1030" i="1"/>
  <c r="I1030" i="1" s="1"/>
  <c r="H1029" i="1"/>
  <c r="I1029" i="1" s="1"/>
  <c r="H1028" i="1"/>
  <c r="I1028" i="1" s="1"/>
  <c r="H1019" i="1"/>
  <c r="I1019" i="1" s="1"/>
  <c r="H1020" i="1"/>
  <c r="I1020" i="1" s="1"/>
  <c r="H1021" i="1"/>
  <c r="I1021" i="1" s="1"/>
  <c r="H1022" i="1"/>
  <c r="I1022" i="1" s="1"/>
  <c r="H1023" i="1"/>
  <c r="I1023" i="1" s="1"/>
  <c r="H1018" i="1"/>
  <c r="I1018" i="1" s="1"/>
  <c r="H1013" i="1"/>
  <c r="I1013" i="1" s="1"/>
  <c r="H1012" i="1"/>
  <c r="I1012" i="1" s="1"/>
  <c r="H1011" i="1"/>
  <c r="I1011" i="1" s="1"/>
  <c r="H1010" i="1"/>
  <c r="I1010" i="1" s="1"/>
  <c r="H1009" i="1"/>
  <c r="I1009" i="1" s="1"/>
  <c r="H1008" i="1"/>
  <c r="I1008" i="1" s="1"/>
  <c r="H993" i="1"/>
  <c r="I993" i="1" s="1"/>
  <c r="H992" i="1"/>
  <c r="I992" i="1" s="1"/>
  <c r="H991" i="1"/>
  <c r="I991" i="1" s="1"/>
  <c r="H990" i="1"/>
  <c r="I990" i="1" s="1"/>
  <c r="H989" i="1"/>
  <c r="I989" i="1" s="1"/>
  <c r="H988" i="1"/>
  <c r="I988" i="1" s="1"/>
  <c r="H983" i="1"/>
  <c r="I983" i="1" s="1"/>
  <c r="H982" i="1"/>
  <c r="I982" i="1" s="1"/>
  <c r="H981" i="1"/>
  <c r="I981" i="1" s="1"/>
  <c r="H980" i="1"/>
  <c r="I980" i="1" s="1"/>
  <c r="H975" i="1"/>
  <c r="I975" i="1" s="1"/>
  <c r="H970" i="1"/>
  <c r="I970" i="1" s="1"/>
  <c r="H969" i="1"/>
  <c r="I969" i="1" s="1"/>
  <c r="H968" i="1"/>
  <c r="I968" i="1" s="1"/>
  <c r="H967" i="1"/>
  <c r="I967" i="1" s="1"/>
  <c r="H966" i="1"/>
  <c r="I966" i="1" s="1"/>
  <c r="H965" i="1"/>
  <c r="I965" i="1" s="1"/>
  <c r="H960" i="1"/>
  <c r="I960" i="1" s="1"/>
  <c r="H959" i="1"/>
  <c r="I959" i="1" s="1"/>
  <c r="H958" i="1"/>
  <c r="I958" i="1" s="1"/>
  <c r="H957" i="1"/>
  <c r="I957" i="1" s="1"/>
  <c r="H956" i="1"/>
  <c r="I956" i="1" s="1"/>
  <c r="H955" i="1"/>
  <c r="I955" i="1" s="1"/>
  <c r="H950" i="1"/>
  <c r="I950" i="1" s="1"/>
  <c r="H949" i="1"/>
  <c r="I949" i="1" s="1"/>
  <c r="H948" i="1"/>
  <c r="I948" i="1" s="1"/>
  <c r="H947" i="1"/>
  <c r="I947" i="1" s="1"/>
  <c r="H946" i="1"/>
  <c r="I946" i="1" s="1"/>
  <c r="H945" i="1"/>
  <c r="I945" i="1" s="1"/>
  <c r="H940" i="1"/>
  <c r="I940" i="1" s="1"/>
  <c r="H939" i="1"/>
  <c r="I939" i="1" s="1"/>
  <c r="H938" i="1"/>
  <c r="I938" i="1" s="1"/>
  <c r="H937" i="1"/>
  <c r="I937" i="1" s="1"/>
  <c r="H932" i="1"/>
  <c r="I932" i="1" s="1"/>
  <c r="H931" i="1"/>
  <c r="I931" i="1" s="1"/>
  <c r="H930" i="1"/>
  <c r="I930" i="1" s="1"/>
  <c r="H929" i="1"/>
  <c r="I929" i="1" s="1"/>
  <c r="H914" i="1"/>
  <c r="I914" i="1" s="1"/>
  <c r="H913" i="1"/>
  <c r="I913" i="1" s="1"/>
  <c r="H912" i="1"/>
  <c r="I912" i="1" s="1"/>
  <c r="H911" i="1"/>
  <c r="I911" i="1" s="1"/>
  <c r="H910" i="1"/>
  <c r="I910" i="1" s="1"/>
  <c r="H909" i="1"/>
  <c r="I909" i="1" s="1"/>
  <c r="H908" i="1"/>
  <c r="I908" i="1" s="1"/>
  <c r="H903" i="1"/>
  <c r="I903" i="1" s="1"/>
  <c r="H902" i="1"/>
  <c r="I902" i="1" s="1"/>
  <c r="H901" i="1"/>
  <c r="I901" i="1" s="1"/>
  <c r="H900" i="1"/>
  <c r="I900" i="1" s="1"/>
  <c r="H899" i="1"/>
  <c r="I899" i="1" s="1"/>
  <c r="H898" i="1"/>
  <c r="I898" i="1" s="1"/>
  <c r="H893" i="1"/>
  <c r="I893" i="1" s="1"/>
  <c r="H892" i="1"/>
  <c r="I892" i="1" s="1"/>
  <c r="H891" i="1"/>
  <c r="I891" i="1" s="1"/>
  <c r="H890" i="1"/>
  <c r="I890" i="1" s="1"/>
  <c r="H889" i="1"/>
  <c r="I889" i="1" s="1"/>
  <c r="H888" i="1"/>
  <c r="I888" i="1" s="1"/>
  <c r="H883" i="1"/>
  <c r="I883" i="1" s="1"/>
  <c r="H882" i="1"/>
  <c r="I882" i="1" s="1"/>
  <c r="H881" i="1"/>
  <c r="I881" i="1" s="1"/>
  <c r="H880" i="1"/>
  <c r="I880" i="1" s="1"/>
  <c r="H879" i="1"/>
  <c r="I879" i="1" s="1"/>
  <c r="H878" i="1"/>
  <c r="I878" i="1" s="1"/>
  <c r="H873" i="1"/>
  <c r="I873" i="1" s="1"/>
  <c r="H868" i="1"/>
  <c r="I868" i="1" s="1"/>
  <c r="H867" i="1"/>
  <c r="I867" i="1" s="1"/>
  <c r="H866" i="1"/>
  <c r="I866" i="1" s="1"/>
  <c r="H860" i="1"/>
  <c r="I860" i="1" s="1"/>
  <c r="H861" i="1"/>
  <c r="I861" i="1" s="1"/>
  <c r="H859" i="1"/>
  <c r="I859" i="1" s="1"/>
  <c r="H854" i="1"/>
  <c r="I854" i="1" s="1"/>
  <c r="I855" i="1" s="1"/>
  <c r="H134" i="2" s="1"/>
  <c r="H849" i="1"/>
  <c r="I849" i="1" s="1"/>
  <c r="I850" i="1" s="1"/>
  <c r="H133" i="2" s="1"/>
  <c r="I133" i="2" s="1"/>
  <c r="J133" i="2" s="1"/>
  <c r="H844" i="1"/>
  <c r="I844" i="1" s="1"/>
  <c r="I845" i="1" s="1"/>
  <c r="H132" i="2" s="1"/>
  <c r="I132" i="2" s="1"/>
  <c r="J132" i="2" s="1"/>
  <c r="H839" i="1"/>
  <c r="I839" i="1" s="1"/>
  <c r="H834" i="1"/>
  <c r="I834" i="1" s="1"/>
  <c r="H829" i="1"/>
  <c r="I829" i="1" s="1"/>
  <c r="H828" i="1"/>
  <c r="I828" i="1" s="1"/>
  <c r="H827" i="1"/>
  <c r="I827" i="1" s="1"/>
  <c r="H826" i="1"/>
  <c r="I826" i="1" s="1"/>
  <c r="H825" i="1"/>
  <c r="I825" i="1" s="1"/>
  <c r="H817" i="1"/>
  <c r="I817" i="1" s="1"/>
  <c r="H818" i="1"/>
  <c r="I818" i="1" s="1"/>
  <c r="H819" i="1"/>
  <c r="I819" i="1" s="1"/>
  <c r="H820" i="1"/>
  <c r="I820" i="1" s="1"/>
  <c r="H816" i="1"/>
  <c r="I816" i="1" s="1"/>
  <c r="H811" i="1"/>
  <c r="I811" i="1" s="1"/>
  <c r="I812" i="1" s="1"/>
  <c r="H127" i="2" s="1"/>
  <c r="I127" i="2" s="1"/>
  <c r="J127" i="2" s="1"/>
  <c r="H806" i="1"/>
  <c r="I806" i="1" s="1"/>
  <c r="H805" i="1"/>
  <c r="I805" i="1" s="1"/>
  <c r="H800" i="1"/>
  <c r="I800" i="1" s="1"/>
  <c r="H799" i="1"/>
  <c r="I799" i="1" s="1"/>
  <c r="H794" i="1"/>
  <c r="I794" i="1" s="1"/>
  <c r="H793" i="1"/>
  <c r="I793" i="1" s="1"/>
  <c r="H788" i="1"/>
  <c r="I788" i="1" s="1"/>
  <c r="I789" i="1" s="1"/>
  <c r="H123" i="2" s="1"/>
  <c r="H783" i="1"/>
  <c r="I783" i="1" s="1"/>
  <c r="H782" i="1"/>
  <c r="I782" i="1" s="1"/>
  <c r="H781" i="1"/>
  <c r="I781" i="1" s="1"/>
  <c r="H780" i="1"/>
  <c r="I780" i="1" s="1"/>
  <c r="H775" i="1"/>
  <c r="I775" i="1" s="1"/>
  <c r="H774" i="1"/>
  <c r="I774" i="1" s="1"/>
  <c r="H773" i="1"/>
  <c r="I773" i="1" s="1"/>
  <c r="H772" i="1"/>
  <c r="I772" i="1" s="1"/>
  <c r="H767" i="1"/>
  <c r="I767" i="1" s="1"/>
  <c r="H742" i="1"/>
  <c r="I742" i="1" s="1"/>
  <c r="H741" i="1"/>
  <c r="I741" i="1" s="1"/>
  <c r="H740" i="1"/>
  <c r="I740" i="1" s="1"/>
  <c r="H739" i="1"/>
  <c r="I739" i="1" s="1"/>
  <c r="H730" i="1"/>
  <c r="I730" i="1" s="1"/>
  <c r="H731" i="1"/>
  <c r="I731" i="1" s="1"/>
  <c r="H732" i="1"/>
  <c r="I732" i="1" s="1"/>
  <c r="H733" i="1"/>
  <c r="I733" i="1" s="1"/>
  <c r="H734" i="1"/>
  <c r="I734" i="1" s="1"/>
  <c r="H729" i="1"/>
  <c r="I729" i="1" s="1"/>
  <c r="H700" i="1"/>
  <c r="I700" i="1" s="1"/>
  <c r="H701" i="1"/>
  <c r="I701" i="1" s="1"/>
  <c r="H702" i="1"/>
  <c r="I702" i="1" s="1"/>
  <c r="H699" i="1"/>
  <c r="I699" i="1" s="1"/>
  <c r="H687" i="1"/>
  <c r="I687" i="1" s="1"/>
  <c r="I688" i="1" s="1"/>
  <c r="H111" i="2" s="1"/>
  <c r="H694" i="1"/>
  <c r="I694" i="1" s="1"/>
  <c r="H693" i="1"/>
  <c r="I693" i="1" s="1"/>
  <c r="H692" i="1"/>
  <c r="I692" i="1" s="1"/>
  <c r="H682" i="1"/>
  <c r="I682" i="1" s="1"/>
  <c r="H681" i="1"/>
  <c r="I681" i="1" s="1"/>
  <c r="H680" i="1"/>
  <c r="I680" i="1" s="1"/>
  <c r="H679" i="1"/>
  <c r="I679" i="1" s="1"/>
  <c r="H674" i="1"/>
  <c r="I674" i="1" s="1"/>
  <c r="H673" i="1"/>
  <c r="I673" i="1" s="1"/>
  <c r="H672" i="1"/>
  <c r="I672" i="1" s="1"/>
  <c r="H671" i="1"/>
  <c r="I671" i="1" s="1"/>
  <c r="H666" i="1"/>
  <c r="I666" i="1" s="1"/>
  <c r="H665" i="1"/>
  <c r="I665" i="1" s="1"/>
  <c r="H664" i="1"/>
  <c r="I664" i="1" s="1"/>
  <c r="H663" i="1"/>
  <c r="I663" i="1" s="1"/>
  <c r="H658" i="1"/>
  <c r="I658" i="1" s="1"/>
  <c r="H657" i="1"/>
  <c r="I657" i="1" s="1"/>
  <c r="H656" i="1"/>
  <c r="I656" i="1" s="1"/>
  <c r="H655" i="1"/>
  <c r="I655" i="1" s="1"/>
  <c r="H650" i="1"/>
  <c r="I650" i="1" s="1"/>
  <c r="H649" i="1"/>
  <c r="I649" i="1" s="1"/>
  <c r="H644" i="1"/>
  <c r="I644" i="1" s="1"/>
  <c r="H643" i="1"/>
  <c r="I643" i="1" s="1"/>
  <c r="H638" i="1"/>
  <c r="I638" i="1" s="1"/>
  <c r="H637" i="1"/>
  <c r="I637" i="1" s="1"/>
  <c r="H632" i="1"/>
  <c r="I632" i="1" s="1"/>
  <c r="H631" i="1"/>
  <c r="I631" i="1" s="1"/>
  <c r="H626" i="1"/>
  <c r="I626" i="1" s="1"/>
  <c r="H625" i="1"/>
  <c r="I625" i="1" s="1"/>
  <c r="H624" i="1"/>
  <c r="I624" i="1" s="1"/>
  <c r="H623" i="1"/>
  <c r="I623" i="1" s="1"/>
  <c r="H616" i="1"/>
  <c r="I616" i="1" s="1"/>
  <c r="H617" i="1"/>
  <c r="I617" i="1" s="1"/>
  <c r="H618" i="1"/>
  <c r="I618" i="1" s="1"/>
  <c r="H615" i="1"/>
  <c r="I615" i="1" s="1"/>
  <c r="H603" i="1"/>
  <c r="I603" i="1" s="1"/>
  <c r="I604" i="1" s="1"/>
  <c r="H99" i="2" s="1"/>
  <c r="H610" i="1"/>
  <c r="I610" i="1" s="1"/>
  <c r="H609" i="1"/>
  <c r="I609" i="1" s="1"/>
  <c r="H608" i="1"/>
  <c r="I608" i="1" s="1"/>
  <c r="H598" i="1"/>
  <c r="I598" i="1" s="1"/>
  <c r="H597" i="1"/>
  <c r="I597" i="1" s="1"/>
  <c r="H596" i="1"/>
  <c r="I596" i="1" s="1"/>
  <c r="H591" i="1"/>
  <c r="I591" i="1" s="1"/>
  <c r="H590" i="1"/>
  <c r="I590" i="1" s="1"/>
  <c r="H589" i="1"/>
  <c r="I589" i="1" s="1"/>
  <c r="H584" i="1"/>
  <c r="I584" i="1" s="1"/>
  <c r="H583" i="1"/>
  <c r="I583" i="1" s="1"/>
  <c r="H582" i="1"/>
  <c r="I582" i="1" s="1"/>
  <c r="H581" i="1"/>
  <c r="I581" i="1" s="1"/>
  <c r="H576" i="1"/>
  <c r="I576" i="1" s="1"/>
  <c r="H575" i="1"/>
  <c r="I575" i="1" s="1"/>
  <c r="H574" i="1"/>
  <c r="I574" i="1" s="1"/>
  <c r="H566" i="1"/>
  <c r="I566" i="1" s="1"/>
  <c r="H567" i="1"/>
  <c r="I567" i="1" s="1"/>
  <c r="H568" i="1"/>
  <c r="I568" i="1" s="1"/>
  <c r="H569" i="1"/>
  <c r="I569" i="1" s="1"/>
  <c r="H565" i="1"/>
  <c r="I565" i="1" s="1"/>
  <c r="H553" i="1"/>
  <c r="I553" i="1" s="1"/>
  <c r="H552" i="1"/>
  <c r="I552" i="1" s="1"/>
  <c r="H551" i="1"/>
  <c r="I551" i="1" s="1"/>
  <c r="H546" i="1"/>
  <c r="I546" i="1" s="1"/>
  <c r="H545" i="1"/>
  <c r="I545" i="1" s="1"/>
  <c r="H544" i="1"/>
  <c r="I544" i="1" s="1"/>
  <c r="H539" i="1"/>
  <c r="I539" i="1" s="1"/>
  <c r="H538" i="1"/>
  <c r="I538" i="1" s="1"/>
  <c r="H537" i="1"/>
  <c r="I537" i="1" s="1"/>
  <c r="H536" i="1"/>
  <c r="I536" i="1" s="1"/>
  <c r="H535" i="1"/>
  <c r="I535" i="1" s="1"/>
  <c r="H534" i="1"/>
  <c r="I534" i="1" s="1"/>
  <c r="H533" i="1"/>
  <c r="I533" i="1" s="1"/>
  <c r="H532" i="1"/>
  <c r="I532" i="1" s="1"/>
  <c r="H531" i="1"/>
  <c r="I531" i="1" s="1"/>
  <c r="H526" i="1"/>
  <c r="I526" i="1" s="1"/>
  <c r="H525" i="1"/>
  <c r="I525" i="1" s="1"/>
  <c r="H524" i="1"/>
  <c r="I524" i="1" s="1"/>
  <c r="H523" i="1"/>
  <c r="I523" i="1" s="1"/>
  <c r="H522" i="1"/>
  <c r="I522" i="1" s="1"/>
  <c r="H521" i="1"/>
  <c r="I521" i="1" s="1"/>
  <c r="H520" i="1"/>
  <c r="I520" i="1" s="1"/>
  <c r="H519" i="1"/>
  <c r="I519" i="1" s="1"/>
  <c r="H518" i="1"/>
  <c r="I518" i="1" s="1"/>
  <c r="H517" i="1"/>
  <c r="I517" i="1" s="1"/>
  <c r="H516" i="1"/>
  <c r="I516" i="1" s="1"/>
  <c r="H511" i="1"/>
  <c r="I511" i="1" s="1"/>
  <c r="H510" i="1"/>
  <c r="I510" i="1" s="1"/>
  <c r="H509" i="1"/>
  <c r="I509" i="1" s="1"/>
  <c r="H504" i="1"/>
  <c r="I504" i="1" s="1"/>
  <c r="H503" i="1"/>
  <c r="I503" i="1" s="1"/>
  <c r="H502" i="1"/>
  <c r="I502" i="1" s="1"/>
  <c r="H497" i="1"/>
  <c r="I497" i="1" s="1"/>
  <c r="H496" i="1"/>
  <c r="I496" i="1" s="1"/>
  <c r="H495" i="1"/>
  <c r="I495" i="1" s="1"/>
  <c r="H494" i="1"/>
  <c r="I494" i="1" s="1"/>
  <c r="H493" i="1"/>
  <c r="I493" i="1" s="1"/>
  <c r="H492" i="1"/>
  <c r="I492" i="1" s="1"/>
  <c r="H491" i="1"/>
  <c r="I491" i="1" s="1"/>
  <c r="H486" i="1"/>
  <c r="I486" i="1" s="1"/>
  <c r="H485" i="1"/>
  <c r="I485" i="1" s="1"/>
  <c r="H484" i="1"/>
  <c r="I484" i="1" s="1"/>
  <c r="H483" i="1"/>
  <c r="I483" i="1" s="1"/>
  <c r="H482" i="1"/>
  <c r="I482" i="1" s="1"/>
  <c r="H481" i="1"/>
  <c r="I481" i="1" s="1"/>
  <c r="H480" i="1"/>
  <c r="I480" i="1" s="1"/>
  <c r="H475" i="1"/>
  <c r="I475" i="1" s="1"/>
  <c r="H474" i="1"/>
  <c r="I474" i="1" s="1"/>
  <c r="H473" i="1"/>
  <c r="I473" i="1" s="1"/>
  <c r="H472" i="1"/>
  <c r="I472" i="1" s="1"/>
  <c r="H471" i="1"/>
  <c r="I471" i="1" s="1"/>
  <c r="H462" i="1"/>
  <c r="I462" i="1" s="1"/>
  <c r="H461" i="1"/>
  <c r="I461" i="1" s="1"/>
  <c r="H456" i="1"/>
  <c r="I456" i="1" s="1"/>
  <c r="H455" i="1"/>
  <c r="I455" i="1" s="1"/>
  <c r="H454" i="1"/>
  <c r="I454" i="1" s="1"/>
  <c r="H453" i="1"/>
  <c r="I453" i="1" s="1"/>
  <c r="H452" i="1"/>
  <c r="I452" i="1" s="1"/>
  <c r="H451" i="1"/>
  <c r="I451" i="1" s="1"/>
  <c r="H446" i="1"/>
  <c r="I446" i="1" s="1"/>
  <c r="H445" i="1"/>
  <c r="I445" i="1" s="1"/>
  <c r="H444" i="1"/>
  <c r="I444" i="1" s="1"/>
  <c r="H443" i="1"/>
  <c r="I443" i="1" s="1"/>
  <c r="H442" i="1"/>
  <c r="I442" i="1" s="1"/>
  <c r="H441" i="1"/>
  <c r="I441" i="1" s="1"/>
  <c r="H436" i="1"/>
  <c r="I436" i="1" s="1"/>
  <c r="H435" i="1"/>
  <c r="I435" i="1" s="1"/>
  <c r="H434" i="1"/>
  <c r="I434" i="1" s="1"/>
  <c r="H433" i="1"/>
  <c r="I433" i="1" s="1"/>
  <c r="H432" i="1"/>
  <c r="I432" i="1" s="1"/>
  <c r="H431" i="1"/>
  <c r="I431" i="1" s="1"/>
  <c r="H430" i="1"/>
  <c r="I430" i="1" s="1"/>
  <c r="H429" i="1"/>
  <c r="I429" i="1" s="1"/>
  <c r="H428" i="1"/>
  <c r="I428" i="1" s="1"/>
  <c r="H423" i="1"/>
  <c r="I423" i="1" s="1"/>
  <c r="H422" i="1"/>
  <c r="I422" i="1" s="1"/>
  <c r="H421" i="1"/>
  <c r="I421" i="1" s="1"/>
  <c r="H420" i="1"/>
  <c r="I420" i="1" s="1"/>
  <c r="H419" i="1"/>
  <c r="I419" i="1" s="1"/>
  <c r="H418" i="1"/>
  <c r="I418" i="1" s="1"/>
  <c r="H417" i="1"/>
  <c r="I417" i="1" s="1"/>
  <c r="H416" i="1"/>
  <c r="I416" i="1" s="1"/>
  <c r="H415" i="1"/>
  <c r="I415" i="1" s="1"/>
  <c r="H405" i="1"/>
  <c r="I405" i="1" s="1"/>
  <c r="H406" i="1"/>
  <c r="I406" i="1" s="1"/>
  <c r="H407" i="1"/>
  <c r="I407" i="1" s="1"/>
  <c r="H408" i="1"/>
  <c r="I408" i="1" s="1"/>
  <c r="H409" i="1"/>
  <c r="I409" i="1" s="1"/>
  <c r="H410" i="1"/>
  <c r="I410" i="1" s="1"/>
  <c r="H404" i="1"/>
  <c r="I404" i="1" s="1"/>
  <c r="H386" i="1"/>
  <c r="I386" i="1" s="1"/>
  <c r="H387" i="1"/>
  <c r="I387" i="1" s="1"/>
  <c r="H383" i="1"/>
  <c r="I383" i="1" s="1"/>
  <c r="H378" i="1"/>
  <c r="I378" i="1" s="1"/>
  <c r="H377" i="1"/>
  <c r="I377" i="1" s="1"/>
  <c r="H376" i="1"/>
  <c r="I376" i="1" s="1"/>
  <c r="H375" i="1"/>
  <c r="I375" i="1" s="1"/>
  <c r="H374" i="1"/>
  <c r="I374" i="1" s="1"/>
  <c r="H366" i="1"/>
  <c r="I366" i="1" s="1"/>
  <c r="H367" i="1"/>
  <c r="I367" i="1" s="1"/>
  <c r="H368" i="1"/>
  <c r="I368" i="1" s="1"/>
  <c r="H369" i="1"/>
  <c r="I369" i="1" s="1"/>
  <c r="H365" i="1"/>
  <c r="I365" i="1" s="1"/>
  <c r="H350" i="1"/>
  <c r="I350" i="1" s="1"/>
  <c r="I351" i="1" s="1"/>
  <c r="H55" i="2" s="1"/>
  <c r="I55" i="2" s="1"/>
  <c r="J55" i="2" s="1"/>
  <c r="H360" i="1"/>
  <c r="I360" i="1" s="1"/>
  <c r="H359" i="1"/>
  <c r="I359" i="1" s="1"/>
  <c r="H358" i="1"/>
  <c r="I358" i="1" s="1"/>
  <c r="H357" i="1"/>
  <c r="I357" i="1" s="1"/>
  <c r="H356" i="1"/>
  <c r="I356" i="1" s="1"/>
  <c r="H355" i="1"/>
  <c r="I355" i="1" s="1"/>
  <c r="H345" i="1"/>
  <c r="I345" i="1" s="1"/>
  <c r="H344" i="1"/>
  <c r="I344" i="1" s="1"/>
  <c r="H343" i="1"/>
  <c r="I343" i="1" s="1"/>
  <c r="H342" i="1"/>
  <c r="I342" i="1" s="1"/>
  <c r="H337" i="1"/>
  <c r="I337" i="1" s="1"/>
  <c r="H336" i="1"/>
  <c r="I336" i="1" s="1"/>
  <c r="H335" i="1"/>
  <c r="I335" i="1" s="1"/>
  <c r="H330" i="1"/>
  <c r="I330" i="1" s="1"/>
  <c r="H329" i="1"/>
  <c r="I329" i="1" s="1"/>
  <c r="H328" i="1"/>
  <c r="I328" i="1" s="1"/>
  <c r="H327" i="1"/>
  <c r="I327" i="1" s="1"/>
  <c r="H318" i="1"/>
  <c r="I318" i="1" s="1"/>
  <c r="H320" i="1"/>
  <c r="I320" i="1" s="1"/>
  <c r="H322" i="1"/>
  <c r="I322" i="1" s="1"/>
  <c r="H321" i="1"/>
  <c r="I321" i="1" s="1"/>
  <c r="H319" i="1"/>
  <c r="I319" i="1" s="1"/>
  <c r="H313" i="1"/>
  <c r="I313" i="1" s="1"/>
  <c r="H312" i="1"/>
  <c r="I312" i="1" s="1"/>
  <c r="H311" i="1"/>
  <c r="I311" i="1" s="1"/>
  <c r="H310" i="1"/>
  <c r="I310" i="1" s="1"/>
  <c r="H309" i="1"/>
  <c r="I309" i="1" s="1"/>
  <c r="H308" i="1"/>
  <c r="I308" i="1" s="1"/>
  <c r="H303" i="1"/>
  <c r="I303" i="1" s="1"/>
  <c r="H302" i="1"/>
  <c r="I302" i="1" s="1"/>
  <c r="H301" i="1"/>
  <c r="I301" i="1" s="1"/>
  <c r="H300" i="1"/>
  <c r="I300" i="1" s="1"/>
  <c r="H299" i="1"/>
  <c r="I299" i="1" s="1"/>
  <c r="H298" i="1"/>
  <c r="I298" i="1" s="1"/>
  <c r="H293" i="1"/>
  <c r="I293" i="1" s="1"/>
  <c r="H292" i="1"/>
  <c r="I292" i="1" s="1"/>
  <c r="H291" i="1"/>
  <c r="I291" i="1" s="1"/>
  <c r="H290" i="1"/>
  <c r="I290" i="1" s="1"/>
  <c r="H289" i="1"/>
  <c r="I289" i="1" s="1"/>
  <c r="H288" i="1"/>
  <c r="I288" i="1" s="1"/>
  <c r="H287" i="1"/>
  <c r="I287" i="1" s="1"/>
  <c r="H286" i="1"/>
  <c r="I286" i="1" s="1"/>
  <c r="H281" i="1"/>
  <c r="I281" i="1" s="1"/>
  <c r="H280" i="1"/>
  <c r="I280" i="1" s="1"/>
  <c r="H279" i="1"/>
  <c r="I279" i="1" s="1"/>
  <c r="H278" i="1"/>
  <c r="I278" i="1" s="1"/>
  <c r="H277" i="1"/>
  <c r="I277" i="1" s="1"/>
  <c r="H276" i="1"/>
  <c r="I276" i="1" s="1"/>
  <c r="H275" i="1"/>
  <c r="I275" i="1" s="1"/>
  <c r="H274" i="1"/>
  <c r="I274" i="1" s="1"/>
  <c r="H269" i="1"/>
  <c r="I269" i="1" s="1"/>
  <c r="H268" i="1"/>
  <c r="I268" i="1" s="1"/>
  <c r="H267" i="1"/>
  <c r="I267" i="1" s="1"/>
  <c r="H266" i="1"/>
  <c r="I266" i="1" s="1"/>
  <c r="H265" i="1"/>
  <c r="I265" i="1" s="1"/>
  <c r="H264" i="1"/>
  <c r="I264" i="1" s="1"/>
  <c r="H263" i="1"/>
  <c r="I263" i="1" s="1"/>
  <c r="H262" i="1"/>
  <c r="I262" i="1" s="1"/>
  <c r="H257" i="1"/>
  <c r="I257" i="1" s="1"/>
  <c r="H256" i="1"/>
  <c r="I256" i="1" s="1"/>
  <c r="H255" i="1"/>
  <c r="I255" i="1" s="1"/>
  <c r="H254" i="1"/>
  <c r="I254" i="1" s="1"/>
  <c r="H253" i="1"/>
  <c r="I253" i="1" s="1"/>
  <c r="H252" i="1"/>
  <c r="I252" i="1" s="1"/>
  <c r="H251" i="1"/>
  <c r="I251" i="1" s="1"/>
  <c r="H250" i="1"/>
  <c r="I250" i="1" s="1"/>
  <c r="H221" i="1"/>
  <c r="I221" i="1" s="1"/>
  <c r="H222" i="1"/>
  <c r="I222" i="1" s="1"/>
  <c r="H223" i="1"/>
  <c r="I223" i="1" s="1"/>
  <c r="H224" i="1"/>
  <c r="I224" i="1" s="1"/>
  <c r="H225" i="1"/>
  <c r="I225" i="1" s="1"/>
  <c r="H226" i="1"/>
  <c r="I226" i="1" s="1"/>
  <c r="H227" i="1"/>
  <c r="I227" i="1" s="1"/>
  <c r="H228" i="1"/>
  <c r="I228" i="1" s="1"/>
  <c r="H229" i="1"/>
  <c r="I229" i="1" s="1"/>
  <c r="H230" i="1"/>
  <c r="I230" i="1" s="1"/>
  <c r="H231" i="1"/>
  <c r="I231" i="1" s="1"/>
  <c r="H232" i="1"/>
  <c r="I232" i="1" s="1"/>
  <c r="H233" i="1"/>
  <c r="I233" i="1" s="1"/>
  <c r="H234" i="1"/>
  <c r="I234" i="1" s="1"/>
  <c r="H235" i="1"/>
  <c r="I235" i="1" s="1"/>
  <c r="H236" i="1"/>
  <c r="I236" i="1" s="1"/>
  <c r="H237" i="1"/>
  <c r="I237" i="1" s="1"/>
  <c r="H238" i="1"/>
  <c r="I238" i="1" s="1"/>
  <c r="H239" i="1"/>
  <c r="I239" i="1" s="1"/>
  <c r="H240" i="1"/>
  <c r="I240" i="1" s="1"/>
  <c r="H241" i="1"/>
  <c r="I241" i="1" s="1"/>
  <c r="H242" i="1"/>
  <c r="I242" i="1" s="1"/>
  <c r="H243" i="1"/>
  <c r="I243" i="1" s="1"/>
  <c r="H244" i="1"/>
  <c r="I244" i="1" s="1"/>
  <c r="H245" i="1"/>
  <c r="I245" i="1" s="1"/>
  <c r="H220" i="1"/>
  <c r="I220" i="1" s="1"/>
  <c r="H219" i="1"/>
  <c r="I219" i="1" s="1"/>
  <c r="H175" i="1"/>
  <c r="I175" i="1" s="1"/>
  <c r="H176" i="1"/>
  <c r="I176" i="1" s="1"/>
  <c r="H177" i="1"/>
  <c r="I177" i="1" s="1"/>
  <c r="H178" i="1"/>
  <c r="I178" i="1" s="1"/>
  <c r="H179" i="1"/>
  <c r="I179" i="1" s="1"/>
  <c r="H180" i="1"/>
  <c r="I180" i="1" s="1"/>
  <c r="H181" i="1"/>
  <c r="I181" i="1" s="1"/>
  <c r="H182" i="1"/>
  <c r="I182" i="1" s="1"/>
  <c r="H183" i="1"/>
  <c r="I183" i="1" s="1"/>
  <c r="H184" i="1"/>
  <c r="I184" i="1" s="1"/>
  <c r="H185" i="1"/>
  <c r="I185" i="1" s="1"/>
  <c r="H186" i="1"/>
  <c r="I186" i="1" s="1"/>
  <c r="H187" i="1"/>
  <c r="I187" i="1" s="1"/>
  <c r="H188" i="1"/>
  <c r="I188" i="1" s="1"/>
  <c r="H189" i="1"/>
  <c r="I189" i="1" s="1"/>
  <c r="H190" i="1"/>
  <c r="I190" i="1" s="1"/>
  <c r="H191" i="1"/>
  <c r="I191" i="1" s="1"/>
  <c r="H192" i="1"/>
  <c r="I192" i="1" s="1"/>
  <c r="H193" i="1"/>
  <c r="I193" i="1" s="1"/>
  <c r="H194" i="1"/>
  <c r="I194" i="1" s="1"/>
  <c r="H195" i="1"/>
  <c r="I195" i="1" s="1"/>
  <c r="H196" i="1"/>
  <c r="I196" i="1" s="1"/>
  <c r="H197" i="1"/>
  <c r="I197" i="1" s="1"/>
  <c r="H198" i="1"/>
  <c r="I198" i="1" s="1"/>
  <c r="H199" i="1"/>
  <c r="I199" i="1" s="1"/>
  <c r="H174" i="1"/>
  <c r="I174" i="1" s="1"/>
  <c r="H173" i="1"/>
  <c r="I173" i="1" s="1"/>
  <c r="H144" i="1"/>
  <c r="I144" i="1" s="1"/>
  <c r="H145" i="1"/>
  <c r="I145" i="1" s="1"/>
  <c r="H146" i="1"/>
  <c r="I146" i="1" s="1"/>
  <c r="H147" i="1"/>
  <c r="I147" i="1" s="1"/>
  <c r="H148" i="1"/>
  <c r="I148" i="1" s="1"/>
  <c r="H149" i="1"/>
  <c r="I149" i="1" s="1"/>
  <c r="H150" i="1"/>
  <c r="I150" i="1" s="1"/>
  <c r="H151" i="1"/>
  <c r="I151" i="1" s="1"/>
  <c r="H152" i="1"/>
  <c r="I152" i="1" s="1"/>
  <c r="H153" i="1"/>
  <c r="I153" i="1" s="1"/>
  <c r="H154" i="1"/>
  <c r="I154" i="1" s="1"/>
  <c r="H155" i="1"/>
  <c r="I155" i="1" s="1"/>
  <c r="H156" i="1"/>
  <c r="I156" i="1" s="1"/>
  <c r="H157" i="1"/>
  <c r="I157" i="1" s="1"/>
  <c r="H158" i="1"/>
  <c r="I158" i="1" s="1"/>
  <c r="H159" i="1"/>
  <c r="I159" i="1" s="1"/>
  <c r="H160" i="1"/>
  <c r="I160" i="1" s="1"/>
  <c r="H161" i="1"/>
  <c r="I161" i="1" s="1"/>
  <c r="H162" i="1"/>
  <c r="I162" i="1" s="1"/>
  <c r="H163" i="1"/>
  <c r="I163" i="1" s="1"/>
  <c r="H164" i="1"/>
  <c r="I164" i="1" s="1"/>
  <c r="H165" i="1"/>
  <c r="I165" i="1" s="1"/>
  <c r="H166" i="1"/>
  <c r="I166" i="1" s="1"/>
  <c r="H167" i="1"/>
  <c r="I167" i="1" s="1"/>
  <c r="H168" i="1"/>
  <c r="I168" i="1" s="1"/>
  <c r="H143" i="1"/>
  <c r="I143" i="1" s="1"/>
  <c r="H142" i="1"/>
  <c r="I142" i="1" s="1"/>
  <c r="H117" i="1"/>
  <c r="I117" i="1" s="1"/>
  <c r="H118" i="1"/>
  <c r="I118" i="1" s="1"/>
  <c r="H119" i="1"/>
  <c r="I119" i="1" s="1"/>
  <c r="H120" i="1"/>
  <c r="I120" i="1" s="1"/>
  <c r="H121" i="1"/>
  <c r="I121" i="1" s="1"/>
  <c r="H122" i="1"/>
  <c r="I122" i="1" s="1"/>
  <c r="H123" i="1"/>
  <c r="I123" i="1" s="1"/>
  <c r="H124" i="1"/>
  <c r="I124" i="1" s="1"/>
  <c r="H125" i="1"/>
  <c r="I125" i="1" s="1"/>
  <c r="H126" i="1"/>
  <c r="I126" i="1" s="1"/>
  <c r="H127" i="1"/>
  <c r="I127" i="1" s="1"/>
  <c r="H128" i="1"/>
  <c r="I128" i="1" s="1"/>
  <c r="H129" i="1"/>
  <c r="I129" i="1" s="1"/>
  <c r="H130" i="1"/>
  <c r="I130" i="1" s="1"/>
  <c r="H131" i="1"/>
  <c r="I131" i="1" s="1"/>
  <c r="H132" i="1"/>
  <c r="I132" i="1" s="1"/>
  <c r="H133" i="1"/>
  <c r="I133" i="1" s="1"/>
  <c r="H134" i="1"/>
  <c r="I134" i="1" s="1"/>
  <c r="H135" i="1"/>
  <c r="I135" i="1" s="1"/>
  <c r="H136" i="1"/>
  <c r="I136" i="1" s="1"/>
  <c r="H137" i="1"/>
  <c r="I137" i="1" s="1"/>
  <c r="H116" i="1"/>
  <c r="I116" i="1" s="1"/>
  <c r="H115" i="1"/>
  <c r="I115" i="1" s="1"/>
  <c r="H114" i="1"/>
  <c r="I114" i="1" s="1"/>
  <c r="H113" i="1"/>
  <c r="I113" i="1" s="1"/>
  <c r="H112" i="1"/>
  <c r="I112" i="1" s="1"/>
  <c r="H111" i="1"/>
  <c r="I111" i="1" s="1"/>
  <c r="H103" i="1"/>
  <c r="I103" i="1" s="1"/>
  <c r="H104" i="1"/>
  <c r="I104" i="1" s="1"/>
  <c r="H105" i="1"/>
  <c r="I105" i="1" s="1"/>
  <c r="H106" i="1"/>
  <c r="I106" i="1" s="1"/>
  <c r="H102" i="1"/>
  <c r="I102" i="1" s="1"/>
  <c r="H101" i="1"/>
  <c r="I101" i="1" s="1"/>
  <c r="H96" i="1"/>
  <c r="I96" i="1" s="1"/>
  <c r="H95" i="1"/>
  <c r="I95" i="1" s="1"/>
  <c r="H94" i="1"/>
  <c r="I94" i="1" s="1"/>
  <c r="H93" i="1"/>
  <c r="I93" i="1" s="1"/>
  <c r="H65" i="1"/>
  <c r="I65" i="1" s="1"/>
  <c r="H66" i="1"/>
  <c r="I66" i="1" s="1"/>
  <c r="H67" i="1"/>
  <c r="I67" i="1" s="1"/>
  <c r="H68" i="1"/>
  <c r="I68" i="1" s="1"/>
  <c r="H69" i="1"/>
  <c r="I69" i="1" s="1"/>
  <c r="H70" i="1"/>
  <c r="I70" i="1" s="1"/>
  <c r="H71" i="1"/>
  <c r="I71" i="1" s="1"/>
  <c r="H72" i="1"/>
  <c r="I72" i="1" s="1"/>
  <c r="H73" i="1"/>
  <c r="I73" i="1" s="1"/>
  <c r="H74" i="1"/>
  <c r="I74" i="1" s="1"/>
  <c r="H75" i="1"/>
  <c r="I75" i="1" s="1"/>
  <c r="H76" i="1"/>
  <c r="I76" i="1" s="1"/>
  <c r="H77" i="1"/>
  <c r="I77" i="1" s="1"/>
  <c r="H78" i="1"/>
  <c r="I78" i="1" s="1"/>
  <c r="H79" i="1"/>
  <c r="I79" i="1" s="1"/>
  <c r="H80" i="1"/>
  <c r="I80" i="1" s="1"/>
  <c r="H81" i="1"/>
  <c r="I81" i="1" s="1"/>
  <c r="H82" i="1"/>
  <c r="I82" i="1" s="1"/>
  <c r="H83" i="1"/>
  <c r="I83" i="1" s="1"/>
  <c r="H84" i="1"/>
  <c r="I84" i="1" s="1"/>
  <c r="H85" i="1"/>
  <c r="I85" i="1" s="1"/>
  <c r="H86" i="1"/>
  <c r="I86" i="1" s="1"/>
  <c r="H87" i="1"/>
  <c r="I87" i="1" s="1"/>
  <c r="H88" i="1"/>
  <c r="I88" i="1" s="1"/>
  <c r="H64" i="1"/>
  <c r="I64" i="1" s="1"/>
  <c r="H63" i="1"/>
  <c r="I63" i="1" s="1"/>
  <c r="H62" i="1"/>
  <c r="I62" i="1" s="1"/>
  <c r="H57" i="1"/>
  <c r="I57" i="1" s="1"/>
  <c r="H56" i="1"/>
  <c r="I56" i="1" s="1"/>
  <c r="H55" i="1"/>
  <c r="I55" i="1" s="1"/>
  <c r="H46" i="1"/>
  <c r="I46" i="1" s="1"/>
  <c r="H47" i="1"/>
  <c r="I47" i="1" s="1"/>
  <c r="H48" i="1"/>
  <c r="I48" i="1" s="1"/>
  <c r="H49" i="1"/>
  <c r="I49" i="1" s="1"/>
  <c r="H50" i="1"/>
  <c r="I50" i="1" s="1"/>
  <c r="H45" i="1"/>
  <c r="I45" i="1" s="1"/>
  <c r="H40" i="1"/>
  <c r="I40" i="1" s="1"/>
  <c r="H39" i="1"/>
  <c r="I39" i="1" s="1"/>
  <c r="H38" i="1"/>
  <c r="I38" i="1" s="1"/>
  <c r="H37" i="1"/>
  <c r="I37" i="1" s="1"/>
  <c r="H32" i="1"/>
  <c r="I32" i="1" s="1"/>
  <c r="I33" i="1" s="1"/>
  <c r="H16" i="2" s="1"/>
  <c r="I16" i="2" s="1"/>
  <c r="J16" i="2" s="1"/>
  <c r="H18" i="1"/>
  <c r="I18" i="1" s="1"/>
  <c r="H19" i="1"/>
  <c r="I19" i="1" s="1"/>
  <c r="H20" i="1"/>
  <c r="I20" i="1" s="1"/>
  <c r="H21" i="1"/>
  <c r="I21" i="1" s="1"/>
  <c r="H22" i="1"/>
  <c r="I22" i="1" s="1"/>
  <c r="H23" i="1"/>
  <c r="I23" i="1" s="1"/>
  <c r="H24" i="1"/>
  <c r="I24" i="1" s="1"/>
  <c r="H25" i="1"/>
  <c r="I25" i="1" s="1"/>
  <c r="H26" i="1"/>
  <c r="I26" i="1" s="1"/>
  <c r="H27" i="1"/>
  <c r="I27" i="1" s="1"/>
  <c r="H17" i="1"/>
  <c r="I17" i="1" s="1"/>
  <c r="I215" i="1" l="1"/>
  <c r="H36" i="2" s="1"/>
  <c r="I36" i="2" s="1"/>
  <c r="J36" i="2" s="1"/>
  <c r="J35" i="2" s="1"/>
  <c r="I1277" i="1"/>
  <c r="H190" i="2" s="1"/>
  <c r="I1286" i="1"/>
  <c r="H191" i="2" s="1"/>
  <c r="I1270" i="1"/>
  <c r="H189" i="2" s="1"/>
  <c r="I189" i="2" s="1"/>
  <c r="J189" i="2" s="1"/>
  <c r="I1222" i="1"/>
  <c r="H182" i="2" s="1"/>
  <c r="I182" i="2" s="1"/>
  <c r="J182" i="2" s="1"/>
  <c r="I1230" i="1"/>
  <c r="I1250" i="1"/>
  <c r="H185" i="2" s="1"/>
  <c r="I1133" i="1"/>
  <c r="H172" i="2" s="1"/>
  <c r="I1188" i="1"/>
  <c r="H178" i="2" s="1"/>
  <c r="I1207" i="1"/>
  <c r="I1178" i="1"/>
  <c r="H177" i="2" s="1"/>
  <c r="I1168" i="1"/>
  <c r="H176" i="2" s="1"/>
  <c r="I176" i="2" s="1"/>
  <c r="J176" i="2" s="1"/>
  <c r="I1111" i="1"/>
  <c r="H170" i="2" s="1"/>
  <c r="I1014" i="1"/>
  <c r="H155" i="2" s="1"/>
  <c r="I994" i="1"/>
  <c r="H153" i="2" s="1"/>
  <c r="I915" i="1"/>
  <c r="H144" i="2" s="1"/>
  <c r="I144" i="2" s="1"/>
  <c r="J144" i="2" s="1"/>
  <c r="I821" i="1"/>
  <c r="I743" i="1"/>
  <c r="H118" i="2" s="1"/>
  <c r="I619" i="1"/>
  <c r="H101" i="2" s="1"/>
  <c r="I101" i="2" s="1"/>
  <c r="J101" i="2" s="1"/>
  <c r="I633" i="1"/>
  <c r="H103" i="2" s="1"/>
  <c r="I561" i="1"/>
  <c r="H89" i="2" s="1"/>
  <c r="I703" i="1"/>
  <c r="H113" i="2" s="1"/>
  <c r="I611" i="1"/>
  <c r="H100" i="2" s="1"/>
  <c r="I100" i="2" s="1"/>
  <c r="J100" i="2" s="1"/>
  <c r="I527" i="1"/>
  <c r="H83" i="2" s="1"/>
  <c r="I498" i="1"/>
  <c r="H76" i="2" s="1"/>
  <c r="I76" i="2" s="1"/>
  <c r="J76" i="2" s="1"/>
  <c r="I467" i="1"/>
  <c r="H69" i="2" s="1"/>
  <c r="I69" i="2" s="1"/>
  <c r="J69" i="2" s="1"/>
  <c r="I400" i="1"/>
  <c r="H64" i="2" s="1"/>
  <c r="I64" i="2" s="1"/>
  <c r="J64" i="2" s="1"/>
  <c r="I388" i="1"/>
  <c r="H60" i="2" s="1"/>
  <c r="I361" i="1"/>
  <c r="H56" i="2" s="1"/>
  <c r="I323" i="1"/>
  <c r="H51" i="2" s="1"/>
  <c r="I51" i="2" s="1"/>
  <c r="J51" i="2" s="1"/>
  <c r="I547" i="1"/>
  <c r="H87" i="2" s="1"/>
  <c r="I592" i="1"/>
  <c r="H95" i="2" s="1"/>
  <c r="I639" i="1"/>
  <c r="H104" i="2" s="1"/>
  <c r="I104" i="2" s="1"/>
  <c r="J104" i="2" s="1"/>
  <c r="I651" i="1"/>
  <c r="H106" i="2" s="1"/>
  <c r="I106" i="2" s="1"/>
  <c r="J106" i="2" s="1"/>
  <c r="I111" i="2"/>
  <c r="J111" i="2" s="1"/>
  <c r="I123" i="2"/>
  <c r="J123" i="2" s="1"/>
  <c r="I97" i="1"/>
  <c r="H25" i="2" s="1"/>
  <c r="I258" i="1"/>
  <c r="H40" i="2" s="1"/>
  <c r="I40" i="2" s="1"/>
  <c r="J40" i="2" s="1"/>
  <c r="I270" i="1"/>
  <c r="H41" i="2" s="1"/>
  <c r="I41" i="2" s="1"/>
  <c r="J41" i="2" s="1"/>
  <c r="I282" i="1"/>
  <c r="H42" i="2" s="1"/>
  <c r="I294" i="1"/>
  <c r="H43" i="2" s="1"/>
  <c r="I43" i="2" s="1"/>
  <c r="J43" i="2" s="1"/>
  <c r="I304" i="1"/>
  <c r="H46" i="2" s="1"/>
  <c r="I346" i="1"/>
  <c r="H54" i="2" s="1"/>
  <c r="I801" i="1"/>
  <c r="H125" i="2" s="1"/>
  <c r="I1044" i="1"/>
  <c r="H158" i="2" s="1"/>
  <c r="I338" i="1"/>
  <c r="H53" i="2" s="1"/>
  <c r="I53" i="2" s="1"/>
  <c r="J53" i="2" s="1"/>
  <c r="I894" i="1"/>
  <c r="H142" i="2" s="1"/>
  <c r="I961" i="1"/>
  <c r="H149" i="2" s="1"/>
  <c r="I149" i="2" s="1"/>
  <c r="J149" i="2" s="1"/>
  <c r="I976" i="1"/>
  <c r="H151" i="2" s="1"/>
  <c r="I151" i="2" s="1"/>
  <c r="J151" i="2" s="1"/>
  <c r="I58" i="1"/>
  <c r="H22" i="2" s="1"/>
  <c r="I22" i="2" s="1"/>
  <c r="J22" i="2" s="1"/>
  <c r="I437" i="1"/>
  <c r="H67" i="2" s="1"/>
  <c r="I67" i="2" s="1"/>
  <c r="J67" i="2" s="1"/>
  <c r="I476" i="1"/>
  <c r="H72" i="2" s="1"/>
  <c r="I540" i="1"/>
  <c r="H84" i="2" s="1"/>
  <c r="I554" i="1"/>
  <c r="H88" i="2" s="1"/>
  <c r="I570" i="1"/>
  <c r="H90" i="2" s="1"/>
  <c r="I599" i="1"/>
  <c r="H96" i="2" s="1"/>
  <c r="I795" i="1"/>
  <c r="H124" i="2" s="1"/>
  <c r="I807" i="1"/>
  <c r="H126" i="2" s="1"/>
  <c r="I1152" i="1"/>
  <c r="H174" i="2" s="1"/>
  <c r="I174" i="2" s="1"/>
  <c r="J174" i="2" s="1"/>
  <c r="I1213" i="1"/>
  <c r="H181" i="2" s="1"/>
  <c r="I181" i="2" s="1"/>
  <c r="J181" i="2" s="1"/>
  <c r="I1237" i="1"/>
  <c r="H184" i="2" s="1"/>
  <c r="I184" i="2" s="1"/>
  <c r="J184" i="2" s="1"/>
  <c r="I134" i="2"/>
  <c r="J134" i="2" s="1"/>
  <c r="I314" i="1"/>
  <c r="H47" i="2" s="1"/>
  <c r="I512" i="1"/>
  <c r="H82" i="2" s="1"/>
  <c r="I577" i="1"/>
  <c r="H93" i="2" s="1"/>
  <c r="I735" i="1"/>
  <c r="H117" i="2" s="1"/>
  <c r="I835" i="1"/>
  <c r="H130" i="2" s="1"/>
  <c r="I869" i="1"/>
  <c r="H136" i="2" s="1"/>
  <c r="I136" i="2" s="1"/>
  <c r="J136" i="2" s="1"/>
  <c r="I884" i="1"/>
  <c r="H141" i="2" s="1"/>
  <c r="I904" i="1"/>
  <c r="H143" i="2" s="1"/>
  <c r="I143" i="2" s="1"/>
  <c r="J143" i="2" s="1"/>
  <c r="I933" i="1"/>
  <c r="H146" i="2" s="1"/>
  <c r="I941" i="1"/>
  <c r="H147" i="2" s="1"/>
  <c r="I951" i="1"/>
  <c r="H148" i="2" s="1"/>
  <c r="I971" i="1"/>
  <c r="H150" i="2" s="1"/>
  <c r="I1024" i="1"/>
  <c r="H156" i="2" s="1"/>
  <c r="I1034" i="1"/>
  <c r="H157" i="2" s="1"/>
  <c r="I1051" i="1"/>
  <c r="H159" i="2" s="1"/>
  <c r="I1160" i="1"/>
  <c r="H175" i="2" s="1"/>
  <c r="I41" i="1"/>
  <c r="H17" i="2" s="1"/>
  <c r="I370" i="1"/>
  <c r="H58" i="2" s="1"/>
  <c r="I424" i="1"/>
  <c r="H66" i="2" s="1"/>
  <c r="I457" i="1"/>
  <c r="H71" i="2" s="1"/>
  <c r="I71" i="2" s="1"/>
  <c r="J71" i="2" s="1"/>
  <c r="I505" i="1"/>
  <c r="H79" i="2" s="1"/>
  <c r="I627" i="1"/>
  <c r="H102" i="2" s="1"/>
  <c r="I645" i="1"/>
  <c r="H105" i="2" s="1"/>
  <c r="I659" i="1"/>
  <c r="H107" i="2" s="1"/>
  <c r="I667" i="1"/>
  <c r="H108" i="2" s="1"/>
  <c r="I675" i="1"/>
  <c r="H109" i="2" s="1"/>
  <c r="I683" i="1"/>
  <c r="H110" i="2" s="1"/>
  <c r="I695" i="1"/>
  <c r="H112" i="2" s="1"/>
  <c r="I776" i="1"/>
  <c r="H121" i="2" s="1"/>
  <c r="I121" i="2" s="1"/>
  <c r="J121" i="2" s="1"/>
  <c r="I784" i="1"/>
  <c r="H122" i="2" s="1"/>
  <c r="I862" i="1"/>
  <c r="H135" i="2" s="1"/>
  <c r="I1102" i="1"/>
  <c r="H169" i="2" s="1"/>
  <c r="I1120" i="1"/>
  <c r="H171" i="2" s="1"/>
  <c r="H183" i="2"/>
  <c r="I28" i="1"/>
  <c r="H13" i="2" s="1"/>
  <c r="I51" i="1"/>
  <c r="H18" i="2" s="1"/>
  <c r="I169" i="1"/>
  <c r="H32" i="2" s="1"/>
  <c r="I331" i="1"/>
  <c r="H52" i="2" s="1"/>
  <c r="I379" i="1"/>
  <c r="H59" i="2" s="1"/>
  <c r="I447" i="1"/>
  <c r="H70" i="2" s="1"/>
  <c r="I487" i="1"/>
  <c r="H75" i="2" s="1"/>
  <c r="I585" i="1"/>
  <c r="H94" i="2" s="1"/>
  <c r="I830" i="1"/>
  <c r="H129" i="2" s="1"/>
  <c r="I840" i="1"/>
  <c r="H131" i="2" s="1"/>
  <c r="I874" i="1"/>
  <c r="H140" i="2" s="1"/>
  <c r="I140" i="2" s="1"/>
  <c r="J140" i="2" s="1"/>
  <c r="I984" i="1"/>
  <c r="H152" i="2" s="1"/>
  <c r="I1059" i="1"/>
  <c r="H161" i="2" s="1"/>
  <c r="I1067" i="1"/>
  <c r="H162" i="2" s="1"/>
  <c r="I1075" i="1"/>
  <c r="H163" i="2" s="1"/>
  <c r="I1083" i="1"/>
  <c r="H164" i="2" s="1"/>
  <c r="I1093" i="1"/>
  <c r="H168" i="2" s="1"/>
  <c r="I1144" i="1"/>
  <c r="H173" i="2" s="1"/>
  <c r="I99" i="2"/>
  <c r="J99" i="2" s="1"/>
  <c r="I12" i="2"/>
  <c r="J12" i="2" s="1"/>
  <c r="I246" i="1"/>
  <c r="H38" i="2" s="1"/>
  <c r="I768" i="1"/>
  <c r="H120" i="2" s="1"/>
  <c r="H179" i="2"/>
  <c r="I200" i="1"/>
  <c r="H34" i="2" s="1"/>
  <c r="I34" i="2" s="1"/>
  <c r="J34" i="2" s="1"/>
  <c r="J33" i="2" s="1"/>
  <c r="I411" i="1"/>
  <c r="H65" i="2" s="1"/>
  <c r="H128" i="2"/>
  <c r="I89" i="1"/>
  <c r="H23" i="2" s="1"/>
  <c r="I138" i="1"/>
  <c r="H28" i="2" s="1"/>
  <c r="I107" i="1"/>
  <c r="H26" i="2" s="1"/>
  <c r="I89" i="2" l="1"/>
  <c r="J89" i="2" s="1"/>
  <c r="I87" i="2"/>
  <c r="J87" i="2" s="1"/>
  <c r="I56" i="2"/>
  <c r="J56" i="2" s="1"/>
  <c r="I25" i="2"/>
  <c r="J25" i="2" s="1"/>
  <c r="I190" i="2"/>
  <c r="J190" i="2" s="1"/>
  <c r="I72" i="2"/>
  <c r="J72" i="2" s="1"/>
  <c r="I95" i="2"/>
  <c r="J95" i="2" s="1"/>
  <c r="I126" i="2"/>
  <c r="J126" i="2" s="1"/>
  <c r="I66" i="2"/>
  <c r="J66" i="2" s="1"/>
  <c r="I183" i="2"/>
  <c r="J183" i="2" s="1"/>
  <c r="I105" i="2"/>
  <c r="J105" i="2" s="1"/>
  <c r="I32" i="2"/>
  <c r="J32" i="2" s="1"/>
  <c r="J31" i="2" s="1"/>
  <c r="I59" i="2"/>
  <c r="J59" i="2" s="1"/>
  <c r="I169" i="2"/>
  <c r="J169" i="2" s="1"/>
  <c r="I90" i="2"/>
  <c r="J90" i="2" s="1"/>
  <c r="I108" i="2"/>
  <c r="J108" i="2" s="1"/>
  <c r="I164" i="2"/>
  <c r="J164" i="2" s="1"/>
  <c r="I129" i="2"/>
  <c r="J129" i="2" s="1"/>
  <c r="I79" i="2"/>
  <c r="J79" i="2" s="1"/>
  <c r="J78" i="2" s="1"/>
  <c r="E14" i="3" s="1"/>
  <c r="I153" i="2"/>
  <c r="J153" i="2" s="1"/>
  <c r="I46" i="2"/>
  <c r="J46" i="2" s="1"/>
  <c r="I125" i="2"/>
  <c r="J125" i="2" s="1"/>
  <c r="I120" i="2"/>
  <c r="J120" i="2" s="1"/>
  <c r="I13" i="2"/>
  <c r="J13" i="2" s="1"/>
  <c r="J11" i="2" s="1"/>
  <c r="E9" i="3" s="1"/>
  <c r="I177" i="2"/>
  <c r="J177" i="2" s="1"/>
  <c r="I158" i="2"/>
  <c r="J158" i="2" s="1"/>
  <c r="I84" i="2"/>
  <c r="J84" i="2" s="1"/>
  <c r="I142" i="2"/>
  <c r="J142" i="2" s="1"/>
  <c r="I118" i="2"/>
  <c r="J118" i="2" s="1"/>
  <c r="I173" i="2"/>
  <c r="J173" i="2" s="1"/>
  <c r="I102" i="2"/>
  <c r="J102" i="2" s="1"/>
  <c r="I42" i="2"/>
  <c r="J42" i="2" s="1"/>
  <c r="J39" i="2" s="1"/>
  <c r="I58" i="2"/>
  <c r="J58" i="2" s="1"/>
  <c r="I47" i="2"/>
  <c r="J47" i="2" s="1"/>
  <c r="I54" i="2"/>
  <c r="J54" i="2" s="1"/>
  <c r="I88" i="2"/>
  <c r="J88" i="2" s="1"/>
  <c r="I112" i="2"/>
  <c r="J112" i="2" s="1"/>
  <c r="I170" i="2"/>
  <c r="J170" i="2" s="1"/>
  <c r="I96" i="2"/>
  <c r="J96" i="2" s="1"/>
  <c r="I124" i="2"/>
  <c r="J124" i="2" s="1"/>
  <c r="I178" i="2"/>
  <c r="J178" i="2" s="1"/>
  <c r="I23" i="2"/>
  <c r="J23" i="2" s="1"/>
  <c r="J21" i="2" s="1"/>
  <c r="I159" i="2"/>
  <c r="J159" i="2" s="1"/>
  <c r="I141" i="2"/>
  <c r="J141" i="2" s="1"/>
  <c r="I163" i="2"/>
  <c r="J163" i="2" s="1"/>
  <c r="I83" i="2"/>
  <c r="J83" i="2" s="1"/>
  <c r="I147" i="2"/>
  <c r="J147" i="2" s="1"/>
  <c r="I191" i="2"/>
  <c r="J191" i="2" s="1"/>
  <c r="I18" i="2"/>
  <c r="J18" i="2" s="1"/>
  <c r="I128" i="2"/>
  <c r="J128" i="2" s="1"/>
  <c r="I28" i="2"/>
  <c r="J28" i="2" s="1"/>
  <c r="J27" i="2" s="1"/>
  <c r="I94" i="2"/>
  <c r="J94" i="2" s="1"/>
  <c r="I60" i="2"/>
  <c r="J60" i="2" s="1"/>
  <c r="I113" i="2"/>
  <c r="J113" i="2" s="1"/>
  <c r="I109" i="2"/>
  <c r="J109" i="2" s="1"/>
  <c r="I168" i="2"/>
  <c r="J168" i="2" s="1"/>
  <c r="I161" i="2"/>
  <c r="J161" i="2" s="1"/>
  <c r="I131" i="2"/>
  <c r="J131" i="2" s="1"/>
  <c r="I75" i="2"/>
  <c r="J75" i="2" s="1"/>
  <c r="J74" i="2" s="1"/>
  <c r="E19" i="3" s="1"/>
  <c r="I52" i="2"/>
  <c r="J52" i="2" s="1"/>
  <c r="I155" i="2"/>
  <c r="J155" i="2" s="1"/>
  <c r="I107" i="2"/>
  <c r="J107" i="2" s="1"/>
  <c r="I156" i="2"/>
  <c r="J156" i="2" s="1"/>
  <c r="I146" i="2"/>
  <c r="J146" i="2" s="1"/>
  <c r="I130" i="2"/>
  <c r="J130" i="2" s="1"/>
  <c r="I65" i="2"/>
  <c r="J65" i="2" s="1"/>
  <c r="I172" i="2"/>
  <c r="J172" i="2" s="1"/>
  <c r="I70" i="2"/>
  <c r="J70" i="2" s="1"/>
  <c r="I171" i="2"/>
  <c r="J171" i="2" s="1"/>
  <c r="I122" i="2"/>
  <c r="J122" i="2" s="1"/>
  <c r="I103" i="2"/>
  <c r="J103" i="2" s="1"/>
  <c r="I93" i="2"/>
  <c r="J93" i="2" s="1"/>
  <c r="I26" i="2"/>
  <c r="J26" i="2" s="1"/>
  <c r="I185" i="2"/>
  <c r="J185" i="2" s="1"/>
  <c r="I179" i="2"/>
  <c r="J179" i="2" s="1"/>
  <c r="I38" i="2"/>
  <c r="J38" i="2" s="1"/>
  <c r="J37" i="2" s="1"/>
  <c r="I152" i="2"/>
  <c r="J152" i="2" s="1"/>
  <c r="I157" i="2"/>
  <c r="J157" i="2" s="1"/>
  <c r="I162" i="2"/>
  <c r="J162" i="2" s="1"/>
  <c r="I148" i="2"/>
  <c r="J148" i="2" s="1"/>
  <c r="I82" i="2"/>
  <c r="J82" i="2" s="1"/>
  <c r="I135" i="2"/>
  <c r="J135" i="2" s="1"/>
  <c r="I110" i="2"/>
  <c r="J110" i="2" s="1"/>
  <c r="I17" i="2"/>
  <c r="J17" i="2" s="1"/>
  <c r="I175" i="2"/>
  <c r="J175" i="2" s="1"/>
  <c r="I150" i="2"/>
  <c r="J150" i="2" s="1"/>
  <c r="I117" i="2"/>
  <c r="J117" i="2" s="1"/>
  <c r="J68" i="2" l="1"/>
  <c r="F9" i="3"/>
  <c r="P19" i="3"/>
  <c r="R19" i="3"/>
  <c r="T19" i="3"/>
  <c r="N14" i="3"/>
  <c r="J45" i="2"/>
  <c r="E13" i="3" s="1"/>
  <c r="J63" i="2"/>
  <c r="J81" i="2"/>
  <c r="E20" i="3" s="1"/>
  <c r="J188" i="2"/>
  <c r="E26" i="3" s="1"/>
  <c r="J50" i="2"/>
  <c r="J160" i="2"/>
  <c r="J139" i="2"/>
  <c r="J98" i="2"/>
  <c r="E23" i="3" s="1"/>
  <c r="J180" i="2"/>
  <c r="J86" i="2"/>
  <c r="E21" i="3" s="1"/>
  <c r="J15" i="2"/>
  <c r="E10" i="3" s="1"/>
  <c r="J57" i="2"/>
  <c r="J30" i="2"/>
  <c r="E12" i="3" s="1"/>
  <c r="J92" i="2"/>
  <c r="E22" i="3" s="1"/>
  <c r="J167" i="2"/>
  <c r="J24" i="2"/>
  <c r="J20" i="2" s="1"/>
  <c r="E11" i="3" s="1"/>
  <c r="J62" i="2" l="1"/>
  <c r="E18" i="3" s="1"/>
  <c r="R18" i="3" s="1"/>
  <c r="H12" i="3"/>
  <c r="L12" i="3"/>
  <c r="J12" i="3"/>
  <c r="L13" i="3"/>
  <c r="J13" i="3"/>
  <c r="N13" i="3"/>
  <c r="T22" i="3"/>
  <c r="V22" i="3"/>
  <c r="F11" i="3"/>
  <c r="H11" i="3"/>
  <c r="T23" i="3"/>
  <c r="V23" i="3"/>
  <c r="V26" i="3"/>
  <c r="R21" i="3"/>
  <c r="P21" i="3"/>
  <c r="T21" i="3"/>
  <c r="H10" i="3"/>
  <c r="F10" i="3"/>
  <c r="J138" i="2"/>
  <c r="E24" i="3" s="1"/>
  <c r="T20" i="3"/>
  <c r="V20" i="3"/>
  <c r="J166" i="2"/>
  <c r="E25" i="3" s="1"/>
  <c r="J49" i="2"/>
  <c r="J28" i="3" l="1"/>
  <c r="P18" i="3"/>
  <c r="P28" i="3" s="1"/>
  <c r="F28" i="3"/>
  <c r="F29" i="3" s="1"/>
  <c r="H28" i="3"/>
  <c r="L18" i="3"/>
  <c r="N18" i="3"/>
  <c r="T24" i="3"/>
  <c r="V24" i="3"/>
  <c r="R28" i="3"/>
  <c r="N15" i="3"/>
  <c r="E15" i="3" s="1"/>
  <c r="T25" i="3"/>
  <c r="V25" i="3"/>
  <c r="L28" i="3"/>
  <c r="J196" i="2"/>
  <c r="M11" i="2" l="1"/>
  <c r="N13" i="2" s="1"/>
  <c r="I7" i="2"/>
  <c r="H29" i="3"/>
  <c r="J29" i="3" s="1"/>
  <c r="L29" i="3" s="1"/>
  <c r="E8" i="3"/>
  <c r="E17" i="3"/>
  <c r="N28" i="3"/>
  <c r="N29" i="3" l="1"/>
  <c r="P29" i="3" s="1"/>
  <c r="R29" i="3" s="1"/>
  <c r="T17" i="3"/>
  <c r="T28" i="3" s="1"/>
  <c r="V17" i="3"/>
  <c r="V28" i="3" s="1"/>
  <c r="E16" i="3"/>
  <c r="E28" i="3" s="1"/>
  <c r="O28" i="3" s="1"/>
  <c r="W28" i="3" l="1"/>
  <c r="U28" i="3"/>
  <c r="D17" i="3"/>
  <c r="D27" i="3"/>
  <c r="D9" i="3"/>
  <c r="D19" i="3"/>
  <c r="D14" i="3"/>
  <c r="D11" i="3"/>
  <c r="D26" i="3"/>
  <c r="D10" i="3"/>
  <c r="D20" i="3"/>
  <c r="D22" i="3"/>
  <c r="D23" i="3"/>
  <c r="D18" i="3"/>
  <c r="D12" i="3"/>
  <c r="D13" i="3"/>
  <c r="D21" i="3"/>
  <c r="I28" i="3"/>
  <c r="D25" i="3"/>
  <c r="G28" i="3"/>
  <c r="G29" i="3" s="1"/>
  <c r="D24" i="3"/>
  <c r="K28" i="3"/>
  <c r="Q28" i="3"/>
  <c r="D15" i="3"/>
  <c r="M28" i="3"/>
  <c r="S28" i="3"/>
  <c r="T29" i="3"/>
  <c r="V29" i="3" s="1"/>
  <c r="I29" i="3" l="1"/>
  <c r="K29" i="3" s="1"/>
  <c r="M29" i="3" s="1"/>
  <c r="O29" i="3" s="1"/>
  <c r="Q29" i="3" s="1"/>
  <c r="S29" i="3" s="1"/>
  <c r="U29" i="3" s="1"/>
  <c r="W29" i="3" s="1"/>
  <c r="D28" i="3"/>
  <c r="D29" i="3" s="1"/>
</calcChain>
</file>

<file path=xl/sharedStrings.xml><?xml version="1.0" encoding="utf-8"?>
<sst xmlns="http://schemas.openxmlformats.org/spreadsheetml/2006/main" count="5248" uniqueCount="1262">
  <si>
    <t>SERVIÇO</t>
  </si>
  <si>
    <t>06.201.00</t>
  </si>
  <si>
    <t>VALOR:</t>
  </si>
  <si>
    <t>99059</t>
  </si>
  <si>
    <t>LOCACAO CONVENCIONAL DE OBRA, UTILIZANDO GABARITO DE TÁBUAS CORRIDAS PONTALETADAS A CADA 2,00M -  2 UTILIZAÇÕES. AF_10/2018</t>
  </si>
  <si>
    <t>91693</t>
  </si>
  <si>
    <t>SERRA CIRCULAR DE BANCADA COM MOTOR ELÉTRICO POTÊNCIA DE 5HP, COM COIFA PARA DISCO 10" - CHI DIURNO. AF_08/2015</t>
  </si>
  <si>
    <t>SINAPI</t>
  </si>
  <si>
    <t>CHI</t>
  </si>
  <si>
    <t>91692</t>
  </si>
  <si>
    <t>SERRA CIRCULAR DE BANCADA COM MOTOR ELÉTRICO POTÊNCIA DE 5HP, COM COIFA PARA DISCO 10" - CHP DIURNO. AF_08/2015</t>
  </si>
  <si>
    <t>CHP</t>
  </si>
  <si>
    <t>00004433</t>
  </si>
  <si>
    <t>CAIBRO NAO APARELHADO *6 X 6* CM, EM MACARANDUBA, ANGELIM OU EQUIVALENTE DA REGIAO - BRUTA</t>
  </si>
  <si>
    <t>M</t>
  </si>
  <si>
    <t>00005068</t>
  </si>
  <si>
    <t>PREGO DE ACO POLIDO COM CABECA 17 X 21 (2 X 11)</t>
  </si>
  <si>
    <t>KG</t>
  </si>
  <si>
    <t>00004417</t>
  </si>
  <si>
    <t>SARRAFO NAO APARELHADO *2,5 X 7* CM, EM MACARANDUBA, ANGELIM OU EQUIVALENTE DA REGIAO -  BRUTA</t>
  </si>
  <si>
    <t>00010567</t>
  </si>
  <si>
    <t>TABUA *2,5 X 23* CM EM PINUS, MISTA OU EQUIVALENTE DA REGIAO - BRUTA</t>
  </si>
  <si>
    <t>00007356</t>
  </si>
  <si>
    <t>TINTA LATEX ACRILICA PREMIUM, COR BRANCO FOSCO</t>
  </si>
  <si>
    <t>L</t>
  </si>
  <si>
    <t>88239</t>
  </si>
  <si>
    <t>AJUDANTE DE CARPINTEIRO COM ENCARGOS COMPLEMENTARES</t>
  </si>
  <si>
    <t>H</t>
  </si>
  <si>
    <t>88262</t>
  </si>
  <si>
    <t>CARPINTEIRO DE FORMAS COM ENCARGOS COMPLEMENTARES</t>
  </si>
  <si>
    <t>94974</t>
  </si>
  <si>
    <t>CONCRETO MAGRO PARA LASTRO, TRAÇO 1:4,5:4,5 (EM MASSA SECA DE CIMENTO/ AREIA MÉDIA/ BRITA 1) - PREPARO MANUAL. AF_05/2021</t>
  </si>
  <si>
    <t>M3</t>
  </si>
  <si>
    <t>99062</t>
  </si>
  <si>
    <t>MARCAÇÃO DE PONTOS EM GABARITO OU CAVALETE. AF_10/2018</t>
  </si>
  <si>
    <t>UN</t>
  </si>
  <si>
    <t>93358</t>
  </si>
  <si>
    <t>ESCAVAÇÃO MANUAL DE VALA COM PROFUNDIDADE MENOR OU IGUAL A 1,30 M. AF_02/2021</t>
  </si>
  <si>
    <t>88316</t>
  </si>
  <si>
    <t>SERVENTE COM ENCARGOS COMPLEMENTARES</t>
  </si>
  <si>
    <t>93382</t>
  </si>
  <si>
    <t>REATERRO MANUAL DE VALAS COM COMPACTAÇÃO MECANIZADA. AF_04/2016</t>
  </si>
  <si>
    <t>91534</t>
  </si>
  <si>
    <t>COMPACTADOR DE SOLOS DE PERCUSSÃO (SOQUETE) COM MOTOR A GASOLINA 4 TEMPOS, POTÊNCIA 4 CV - CHI DIURNO. AF_08/2015</t>
  </si>
  <si>
    <t>91533</t>
  </si>
  <si>
    <t>COMPACTADOR DE SOLOS DE PERCUSSÃO (SOQUETE) COM MOTOR A GASOLINA 4 TEMPOS, POTÊNCIA 4 CV - CHP DIURNO. AF_08/2015</t>
  </si>
  <si>
    <t>95606</t>
  </si>
  <si>
    <t>UMIDIFICAÇÃO DE MATERIAL PARA VALAS COM CAMINHÃO PIPA 10000L. AF_11/2016</t>
  </si>
  <si>
    <t>94319</t>
  </si>
  <si>
    <t>ATERRO MANUAL DE VALAS COM SOLO ARGILO-ARENOSO E COMPACTAÇÃO MECANIZADA. AF_05/2016</t>
  </si>
  <si>
    <t>5903</t>
  </si>
  <si>
    <t>CAMINHÃO PIPA 10.000 L TRUCADO, PESO BRUTO TOTAL 23.000 KG, CARGA ÚTIL MÁXIMA 15.935 KG, DISTÂNCIA ENTRE EIXOS 4,8 M, POTÊNCIA 230 CV, INCLUSIVE TANQUE DE AÇO PARA TRANSPORTE DE ÁGUA - CHI DIURNO. AF_06/2014</t>
  </si>
  <si>
    <t>5901</t>
  </si>
  <si>
    <t>CAMINHÃO PIPA 10.000 L TRUCADO, PESO BRUTO TOTAL 23.000 KG, CARGA ÚTIL MÁXIMA 15.935 KG, DISTÂNCIA ENTRE EIXOS 4,8 M, POTÊNCIA 230 CV, INCLUSIVE TANQUE DE AÇO PARA TRANSPORTE DE ÁGUA - CHP DIURNO. AF_06/2014</t>
  </si>
  <si>
    <t>00006079</t>
  </si>
  <si>
    <t>ARGILA, ARGILA VERMELHA OU ARGILA ARENOSA (RETIRADA NA JAZIDA, SEM TRANSPORTE)</t>
  </si>
  <si>
    <t>96619</t>
  </si>
  <si>
    <t>LASTRO DE CONCRETO MAGRO, APLICADO EM BLOCOS DE COROAMENTO OU SAPATAS, ESPESSURA DE 5 CM. AF_08/2017</t>
  </si>
  <si>
    <t>88309</t>
  </si>
  <si>
    <t>PEDREIRO COM ENCARGOS COMPLEMENTARES</t>
  </si>
  <si>
    <t>94968</t>
  </si>
  <si>
    <t>CONCRETO MAGRO PARA LASTRO, TRAÇO 1:4,5:4,5 (EM MASSA SECA DE CIMENTO/ AREIA MÉDIA/ BRITA 1) - PREPARO MECÂNICO COM BETONEIRA 600 L. AF_05/2021</t>
  </si>
  <si>
    <t>104483</t>
  </si>
  <si>
    <t>COMPOSIÇÃO PARAMÉTRICA PARA EXECUÇÃO DE ESTRUTURAS DE CONCRETO ARMADO CONVENCIONAL, PARA EDIFICAÇÃO HABITACIONAL MULTIFAMILIAR (PRÉDIO), ATÉ 4 PAVIMENTOS, FCK = 25 MPA. AF_11/2022</t>
  </si>
  <si>
    <t>96543</t>
  </si>
  <si>
    <t>ARMAÇÃO DE BLOCO, VIGA BALDRAME E SAPATA UTILIZANDO AÇO CA-60 DE 5 MM - MONTAGEM. AF_06/2017</t>
  </si>
  <si>
    <t>96546</t>
  </si>
  <si>
    <t>ARMAÇÃO DE BLOCO, VIGA BALDRAME OU SAPATA UTILIZANDO AÇO CA-50 DE 10 MM - MONTAGEM. AF_06/2017</t>
  </si>
  <si>
    <t>96547</t>
  </si>
  <si>
    <t>ARMAÇÃO DE BLOCO, VIGA BALDRAME OU SAPATA UTILIZANDO AÇO CA-50 DE 12,5 MM - MONTAGEM. AF_06/2017</t>
  </si>
  <si>
    <t>96544</t>
  </si>
  <si>
    <t>ARMAÇÃO DE BLOCO, VIGA BALDRAME OU SAPATA UTILIZANDO AÇO CA-50 DE 6,3 MM - MONTAGEM. AF_06/2017</t>
  </si>
  <si>
    <t>96545</t>
  </si>
  <si>
    <t>ARMAÇÃO DE BLOCO, VIGA BALDRAME OU SAPATA UTILIZANDO AÇO CA-50 DE 8 MM - MONTAGEM. AF_06/2017</t>
  </si>
  <si>
    <t>95946</t>
  </si>
  <si>
    <t>ARMAÇÃO DE ESCADA, DE UMA ESTRUTURA CONVENCIONAL DE CONCRETO ARMADO UTILIZANDO AÇO CA-50 DE 10,0 MM - MONTAGEM. AF_11/2020</t>
  </si>
  <si>
    <t>95944</t>
  </si>
  <si>
    <t>ARMAÇÃO DE ESCADA, DE UMA ESTRUTURA CONVENCIONAL DE CONCRETO ARMADO UTILIZANDO AÇO CA-50 DE 6,3 MM - MONTAGEM. AF_11/2020</t>
  </si>
  <si>
    <t>95945</t>
  </si>
  <si>
    <t>ARMAÇÃO DE ESCADA, DE UMA ESTRUTURA CONVENCIONAL DE CONCRETO ARMADO UTILIZANDO AÇO CA-50 DE 8,0 MM - MONTAGEM. AF_11/2020</t>
  </si>
  <si>
    <t>92769</t>
  </si>
  <si>
    <t>ARMAÇÃO DE LAJE DE ESTRUTURA CONVENCIONAL DE CONCRETO ARMADO UTILIZANDO AÇO CA-50 DE 6,3 MM - MONTAGEM. AF_06/2022</t>
  </si>
  <si>
    <t>92770</t>
  </si>
  <si>
    <t>ARMAÇÃO DE LAJE DE ESTRUTURA CONVENCIONAL DE CONCRETO ARMADO UTILIZANDO AÇO CA-50 DE 8,0 MM - MONTAGEM. AF_06/2022</t>
  </si>
  <si>
    <t>92768</t>
  </si>
  <si>
    <t>ARMAÇÃO DE LAJE DE ESTRUTURA CONVENCIONAL DE CONCRETO ARMADO UTILIZANDO AÇO CA-60 DE 5,0 MM - MONTAGEM. AF_06/2022</t>
  </si>
  <si>
    <t>92762</t>
  </si>
  <si>
    <t>ARMAÇÃO DE PILAR OU VIGA DE ESTRUTURA CONVENCIONAL DE CONCRETO ARMADO UTILIZANDO AÇO CA-50 DE 10,0 MM - MONTAGEM. AF_06/2022</t>
  </si>
  <si>
    <t>92763</t>
  </si>
  <si>
    <t>ARMAÇÃO DE PILAR OU VIGA DE ESTRUTURA CONVENCIONAL DE CONCRETO ARMADO UTILIZANDO AÇO CA-50 DE 12,5 MM - MONTAGEM. AF_06/2022</t>
  </si>
  <si>
    <t>92764</t>
  </si>
  <si>
    <t>ARMAÇÃO DE PILAR OU VIGA DE ESTRUTURA CONVENCIONAL DE CONCRETO ARMADO UTILIZANDO AÇO CA-50 DE 16,0 MM - MONTAGEM. AF_06/2022</t>
  </si>
  <si>
    <t>92765</t>
  </si>
  <si>
    <t>ARMAÇÃO DE PILAR OU VIGA DE ESTRUTURA CONVENCIONAL DE CONCRETO ARMADO UTILIZANDO AÇO CA-50 DE 20,0 MM - MONTAGEM. AF_06/2022</t>
  </si>
  <si>
    <t>92760</t>
  </si>
  <si>
    <t>ARMAÇÃO DE PILAR OU VIGA DE ESTRUTURA CONVENCIONAL DE CONCRETO ARMADO UTILIZANDO AÇO CA-50 DE 6,3 MM - MONTAGEM. AF_06/2022</t>
  </si>
  <si>
    <t>92761</t>
  </si>
  <si>
    <t>ARMAÇÃO DE PILAR OU VIGA DE ESTRUTURA CONVENCIONAL DE CONCRETO ARMADO UTILIZANDO AÇO CA-50 DE 8,0 MM - MONTAGEM. AF_06/2022</t>
  </si>
  <si>
    <t>92759</t>
  </si>
  <si>
    <t>ARMAÇÃO DE PILAR OU VIGA DE ESTRUTURA CONVENCIONAL DE CONCRETO ARMADO UTILIZANDO AÇO CA-60 DE 5,0 MM - MONTAGEM. AF_06/2022</t>
  </si>
  <si>
    <t>96557</t>
  </si>
  <si>
    <t>CONCRETAGEM DE BLOCOS DE COROAMENTO E VIGAS BALDRAMES, FCK 30 MPA, COM USO DE BOMBA ? LANÇAMENTO, ADENSAMENTO E ACABAMENTO. AF_06/2017</t>
  </si>
  <si>
    <t>103686</t>
  </si>
  <si>
    <t>CONCRETAGEM DE ESCADAS, FCK=25 MPA, COM USO DE BOMBA - LANÇAMENTO, ADENSAMENTO E ACABAMENTO. AF_02/2022_PS</t>
  </si>
  <si>
    <t>103672</t>
  </si>
  <si>
    <t>CONCRETAGEM DE PILARES, FCK = 25 MPA, COM USO DE BOMBA - LANÇAMENTO, ADENSAMENTO E ACABAMENTO. AF_02/2022_PS</t>
  </si>
  <si>
    <t>103675</t>
  </si>
  <si>
    <t>CONCRETAGEM DE VIGAS E LAJES, FCK=25 MPA, PARA LAJES MACIÇAS OU NERVURADAS COM USO DE BOMBA - LANÇAMENTO, ADENSAMENTO E ACABAMENTO. AF_02/2022_PS</t>
  </si>
  <si>
    <t>96542</t>
  </si>
  <si>
    <t>FABRICAÇÃO, MONTAGEM E DESMONTAGEM DE FÔRMA PARA VIGA BALDRAME, EM CHAPA DE MADEIRA COMPENSADA RESINADA, E=17 MM, 4 UTILIZAÇÕES. AF_06/2017</t>
  </si>
  <si>
    <t>M2</t>
  </si>
  <si>
    <t>92514</t>
  </si>
  <si>
    <t>MONTAGEM E DESMONTAGEM DE FÔRMA DE LAJE MACIÇA, PÉ-DIREITO SIMPLES, EM CHAPA DE MADEIRA COMPENSADA RESINADA, 4 UTILIZAÇÕES. AF_09/2020</t>
  </si>
  <si>
    <t>92419</t>
  </si>
  <si>
    <t>MONTAGEM E DESMONTAGEM DE FÔRMA DE PILARES RETANGULARES E ESTRUTURAS SIMILARES, PÉ-DIREITO SIMPLES, EM CHAPA DE MADEIRA COMPENSADA RESINADA, 4 UTILIZAÇÕES. AF_09/2020</t>
  </si>
  <si>
    <t>92456</t>
  </si>
  <si>
    <t>MONTAGEM E DESMONTAGEM DE FÔRMA DE VIGA, ESCORAMENTO METÁLICO, PÉ-DIREITO SIMPLES, EM CHAPA DE MADEIRA RESINADA, 4 UTILIZAÇÕES. AF_09/2020</t>
  </si>
  <si>
    <t>101980</t>
  </si>
  <si>
    <t>MONTAGEM E DESMONTAGEM DE FÔRMA PARA ESCADAS, COM 2 LANCES EM "U" E LAJE PLANA, EM CHAPA DE MADEIRA COMPENSADA RESINADA, 4 UTILIZAÇÕES. AF_11/2020</t>
  </si>
  <si>
    <t>103800</t>
  </si>
  <si>
    <t>PEDRA ARGAMASSADA COM CIMENTO E AREIA 1:3, 40% DE ARGAMASSA EM VOLUME - AREIA E PEDRA DE MÃO COMERCIAIS - FORNECIMENTO E ASSENTAMENTO. AF_08/2022</t>
  </si>
  <si>
    <t>00004730</t>
  </si>
  <si>
    <t>PEDRA DE MAO OU PEDRA RACHAO PARA ARRIMO/FUNDACAO (POSTO PEDREIRA/FORNECEDOR, SEM FRETE)</t>
  </si>
  <si>
    <t>88629</t>
  </si>
  <si>
    <t>ARGAMASSA TRAÇO 1:3 (EM VOLUME DE CIMENTO E AREIA MÉDIA ÚMIDA), PREPARO MANUAL. AF_08/2019</t>
  </si>
  <si>
    <t>103335</t>
  </si>
  <si>
    <t>ALVENARIA DE VEDAÇÃO DE BLOCOS CERÂMICOS FURADOS NA HORIZONTAL DE 14X9X19 CM (ESPESSURA 14 CM, BLOCO DEITADO) E ARGAMASSA DE ASSENTAMENTO COM PREPARO MANUAL. AF_12/2021</t>
  </si>
  <si>
    <t>00007267</t>
  </si>
  <si>
    <t>BLOCO CERAMICO / TIJOLO VAZADO PARA ALVENARIA DE VEDACAO, 6 FUROS NA HORIZONTAL, 9 X 14 X 19 CM (L X A X C)</t>
  </si>
  <si>
    <t>00037395</t>
  </si>
  <si>
    <t>PINO DE ACO COM FURO, HASTE = 27 MM (ACAO DIRETA)</t>
  </si>
  <si>
    <t>CENTO</t>
  </si>
  <si>
    <t>00034547</t>
  </si>
  <si>
    <t>TELA DE ACO SOLDADA GALVANIZADA/ZINCADA PARA ALVENARIA, FIO  D = *1,20 A 1,70* MM, MALHA 15 X 15 MM, (C X L) *50 X 12* CM</t>
  </si>
  <si>
    <t>87369</t>
  </si>
  <si>
    <t>ARGAMASSA TRAÇO 1:2:8 (EM VOLUME DE CIMENTO, CAL E AREIA MÉDIA ÚMIDA) PARA EMBOÇO/MASSA ÚNICA/ASSENTAMENTO DE ALVENARIA DE VEDAÇÃO, PREPARO MANUAL. AF_08/2019</t>
  </si>
  <si>
    <t>74202/002</t>
  </si>
  <si>
    <t>93182</t>
  </si>
  <si>
    <t>VERGA PRÉ-MOLDADA PARA JANELAS COM ATÉ 1,5 M DE VÃO. AF_03/2016</t>
  </si>
  <si>
    <t>00002692</t>
  </si>
  <si>
    <t>DESMOLDANTE PROTETOR PARA FORMAS DE MADEIRA, DE BASE OLEOSA EMULSIONADA EM AGUA</t>
  </si>
  <si>
    <t>00039017</t>
  </si>
  <si>
    <t>ESPACADOR / DISTANCIADOR CIRCULAR COM ENTRADA LATERAL, EM PLASTICO, PARA VERGALHAO *4,2 A 12,5* MM, COBRIMENTO 20 MM</t>
  </si>
  <si>
    <t>87294</t>
  </si>
  <si>
    <t>ARGAMASSA TRAÇO 1:2:9 (EM VOLUME DE CIMENTO, CAL E AREIA MÉDIA ÚMIDA) PARA EMBOÇO/MASSA ÚNICA/ASSENTAMENTO DE ALVENARIA DE VEDAÇÃO, PREPARO MECÂNICO COM BETONEIRA 600 L. AF_08/2019</t>
  </si>
  <si>
    <t>94970</t>
  </si>
  <si>
    <t>CONCRETO FCK = 20MPA, TRAÇO 1:2,7:3 (EM MASSA SECA DE CIMENTO/ AREIA MÉDIA/ BRITA 1) - PREPARO MECÂNICO COM BETONEIRA 600 L. AF_05/2021</t>
  </si>
  <si>
    <t>92801</t>
  </si>
  <si>
    <t>CORTE E DOBRA DE AÇO CA-50, DIÂMETRO DE 6,3 MM. AF_06/2022</t>
  </si>
  <si>
    <t>92270</t>
  </si>
  <si>
    <t>FABRICAÇÃO DE FÔRMA PARA VIGAS, COM MADEIRA SERRADA, E = 25 MM. AF_09/2020</t>
  </si>
  <si>
    <t>93184</t>
  </si>
  <si>
    <t>VERGA PRÉ-MOLDADA PARA PORTAS COM ATÉ 1,5 M DE VÃO. AF_03/2016</t>
  </si>
  <si>
    <t>92800</t>
  </si>
  <si>
    <t>CORTE E DOBRA DE AÇO CA-60, DIÂMETRO DE 5,0 MM. AF_06/2022</t>
  </si>
  <si>
    <t>93185</t>
  </si>
  <si>
    <t>VERGA PRÉ-MOLDADA PARA PORTAS COM MAIS DE 1,5 M DE VÃO. AF_03/2016</t>
  </si>
  <si>
    <t>92802</t>
  </si>
  <si>
    <t>CORTE E DOBRA DE AÇO CA-50, DIÂMETRO DE 8,0 MM. AF_06/2022</t>
  </si>
  <si>
    <t>93194</t>
  </si>
  <si>
    <t>CONTRAVERGA PRÉ-MOLDADA PARA VÃOS DE ATÉ 1,5 M DE COMPRIMENTO. AF_03/2016</t>
  </si>
  <si>
    <t>103322</t>
  </si>
  <si>
    <t>ALVENARIA DE VEDAÇÃO DE BLOCOS CERÂMICOS FURADOS NA VERTICAL DE 9X19X39 CM (ESPESSURA 9 CM) E ARGAMASSA DE ASSENTAMENTO COM PREPARO EM BETONEIRA. AF_12/2021</t>
  </si>
  <si>
    <t>00037592</t>
  </si>
  <si>
    <t>BLOCO CERAMICO / TIJOLO VAZADO PARA ALVENARIA DE VEDACAO, FUROS NA VERTICAL,, 9 X 19 X 39 CM (NBR 15270)</t>
  </si>
  <si>
    <t>00034557</t>
  </si>
  <si>
    <t>TELA DE ACO SOLDADA GALVANIZADA/ZINCADA PARA ALVENARIA, FIO D = *1,20 A 1,70* MM, MALHA 15 X 15 MM, (C X L) *50 X 7,5* CM</t>
  </si>
  <si>
    <t>87292</t>
  </si>
  <si>
    <t>ARGAMASSA TRAÇO 1:2:8 (EM VOLUME DE CIMENTO, CAL E AREIA MÉDIA ÚMIDA) PARA EMBOÇO/MASSA ÚNICA/ASSENTAMENTO DE ALVENARIA DE VEDAÇÃO, PREPARO MECÂNICO COM BETONEIRA 400 L. AF_08/2019</t>
  </si>
  <si>
    <t>93205</t>
  </si>
  <si>
    <t>CINTA DE AMARRAÇÃO DE ALVENARIA MOLDADA IN LOCO COM UTILIZAÇÃO DE BLOCOS CANALETA. AF_03/2016</t>
  </si>
  <si>
    <t>00000659</t>
  </si>
  <si>
    <t>CANALETA DE CONCRETO 14 X 19 X 19 CM (CLASSE C - NBR 6136)</t>
  </si>
  <si>
    <t>90279</t>
  </si>
  <si>
    <t>GRAUTE FGK=20 MPA; TRAÇO 1:0,04:1,8:2,1 (EM MASSA SECA DE CIMENTO/ CAL/ AREIA GROSSA/ BRITA 0) - PREPARO MECÂNICO COM BETONEIRA 400 L. AF_09/2021</t>
  </si>
  <si>
    <t>S12952</t>
  </si>
  <si>
    <t>Porta de vidro temperado, de abrir, duas folhas, 1,8x2,10m, espessura 10mm, inclusive acessorios - Rev 01</t>
  </si>
  <si>
    <t>I03104S</t>
  </si>
  <si>
    <t>Conj. de ferragens para porta de vidro temperado, em zamac cromado, contemplando dobradica inf., dobradica sup., pivo para dobradica inf., pivo para dobradica sup., fechadura central em zamc. cromado, contra fechadura de pressao</t>
  </si>
  <si>
    <t>ORSE</t>
  </si>
  <si>
    <t>cj</t>
  </si>
  <si>
    <t>I11499S</t>
  </si>
  <si>
    <t>Mola hidraulica de piso, para portas de ate 1100 mm e peso de ate 120 kg, com corpo em aco inox</t>
  </si>
  <si>
    <t>un</t>
  </si>
  <si>
    <t>I38168S</t>
  </si>
  <si>
    <t>Puxador tubular reto duplo, em aluminio cromado, comprimento de aprox 400 mm e diametro de 25 mm (1")</t>
  </si>
  <si>
    <t>I10507S</t>
  </si>
  <si>
    <t>Vidro temperado incolor e = 10 mm, sem colocacao</t>
  </si>
  <si>
    <t>m2</t>
  </si>
  <si>
    <t>S88325S</t>
  </si>
  <si>
    <t>Vidraceiro com encargos complementares</t>
  </si>
  <si>
    <t>h</t>
  </si>
  <si>
    <t>90790</t>
  </si>
  <si>
    <t>KIT DE PORTA-PRONTA DE MADEIRA EM ACABAMENTO MELAMÍNICO BRANCO, FOLHA LEVE OU MÉDIA, 80X210CM, EXCLUSIVE FECHADURA, FIXAÇÃO COM PREENCHIMENTO PARCIAL DE ESPUMA EXPANSIVA - FORNECIMENTO E INSTALAÇÃO. AF_12/2019</t>
  </si>
  <si>
    <t>00038124</t>
  </si>
  <si>
    <t>ESPUMA EXPANSIVA DE POLIURETANO, APLICACAO MANUAL - 500 ML</t>
  </si>
  <si>
    <t>00039492</t>
  </si>
  <si>
    <t>KIT PORTA PRONTA DE MADEIRA, FOLHA MEDIA (NBR 15930) DE 800 X 2100 MM, DE 35 MM A 40 MM DE ESPESSURA, NUCLEO SEMI-SOLIDO (SARRAFEADO), ESTRUTURA USINADA PARA FECHADURA, CAPA LISA EM HDF, ACABAMENTO MELAMINICO BRANCO (INCLUI MARCO, ALIZARES E DOBRADICAS)</t>
  </si>
  <si>
    <t>88261</t>
  </si>
  <si>
    <t>CARPINTEIRO DE ESQUADRIA COM ENCARGOS COMPLEMENTARES</t>
  </si>
  <si>
    <t>90850</t>
  </si>
  <si>
    <t>KIT DE PORTA DE MADEIRA PARA PINTURA, SEMI-OCA (LEVE OU MÉDIA), PADRÃO MÉDIO, 90X210CM, ESPESSURA DE 3,5CM, ITENS INCLUSOS: DOBRADIÇAS, MONTAGEM E INSTALAÇÃO DO BATENTE, SEM FECHADURA - FORNECIMENTO E INSTALAÇÃO. AF_12/2019</t>
  </si>
  <si>
    <t>100659</t>
  </si>
  <si>
    <t>ALIZAR DE 5X1,5CM PARA PORTA FIXADO COM PREGOS, PADRÃO MÉDIO - FORNECIMENTO E INSTALAÇÃO. AF_12/2019</t>
  </si>
  <si>
    <t>90806</t>
  </si>
  <si>
    <t>BATENTE PARA PORTA DE MADEIRA, FIXAÇÃO COM ARGAMASSA, PADRÃO MÉDIO - FORNECIMENTO E INSTALAÇÃO. AF_12/2019</t>
  </si>
  <si>
    <t>90823</t>
  </si>
  <si>
    <t>PORTA DE MADEIRA PARA PINTURA, SEMI-OCA (LEVE OU MÉDIA), 90X210CM, ESPESSURA DE 3,5CM, INCLUSO DOBRADIÇAS - FORNECIMENTO E INSTALAÇÃO. AF_12/2019</t>
  </si>
  <si>
    <t>90788</t>
  </si>
  <si>
    <t>KIT DE PORTA-PRONTA DE MADEIRA EM ACABAMENTO MELAMÍNICO BRANCO, FOLHA LEVE OU MÉDIA, 60X210CM, EXCLUSIVE FECHADURA, FIXAÇÃO COM PREENCHIMENTO PARCIAL DE ESPUMA EXPANSIVA - FORNECIMENTO E INSTALAÇÃO. AF_12/2019</t>
  </si>
  <si>
    <t>00039490</t>
  </si>
  <si>
    <t>KIT PORTA PRONTA DE MADEIRA, FOLHA MEDIA (NBR 15930) DE 600 X 2100 MM OU 700 X 2100 MM, DE 35 MM A 40 MM DE ESPESSURA, NUCLEO SEMI-SOLIDO (SARRAFEADO), ESTRUTURA USINADA PARA FECHADURA, CAPA LISA EM HDF, ACABAMENTO MELAMINICO BRANCO (INCLUI MARCO, ALIZARES E DOBRADICAS)</t>
  </si>
  <si>
    <t>S11955</t>
  </si>
  <si>
    <t>Portão em alumínio, cor N/B/P, em perfís búzio quadrado ou lambril, completo inclusive rodízios, perfís e fechadura</t>
  </si>
  <si>
    <t>S10550</t>
  </si>
  <si>
    <t>Encargos Complementares - Pedreiro</t>
  </si>
  <si>
    <t>S10549</t>
  </si>
  <si>
    <t>Encargos Complementares - Servente</t>
  </si>
  <si>
    <t>I12806</t>
  </si>
  <si>
    <t>Portão ou porta em alumínio, cor N/P/B, com pefis em lambril, em búzio quadrado ou ambos, de correr ou abrir, completo inclusive dobradiças, ou perfis e roldana,  e fechadura</t>
  </si>
  <si>
    <t>I04750S</t>
  </si>
  <si>
    <t>Pedreiro (horista)</t>
  </si>
  <si>
    <t>I06111S</t>
  </si>
  <si>
    <t>Servente de obras</t>
  </si>
  <si>
    <t>S01903</t>
  </si>
  <si>
    <t>Argamassa cimento e areia traço t-1 (1:3) - 1 saco cimento 50kg / 3 padiolas areia dim. 0.35 x 0.45 x 0.23 m - Confecção mecânica e transporte</t>
  </si>
  <si>
    <t>m3</t>
  </si>
  <si>
    <t>94570</t>
  </si>
  <si>
    <t>JANELA DE ALUMÍNIO DE CORRER COM 2 FOLHAS PARA VIDROS, COM VIDROS, BATENTE, ACABAMENTO COM ACETATO OU BRILHANTE E FERRAGENS. EXCLUSIVE ALIZAR E CONTRAMARCO. FORNECIMENTO E INSTALAÇÃO. AF_12/2019</t>
  </si>
  <si>
    <t>00036896</t>
  </si>
  <si>
    <t>JANELA DE CORRER, EM ALUMINIO PERFIL 25, 100 X 120 CM (A X L), 2 FLS MOVEIS, SEM BANDEIRA, ACABAMENTO BRANCO OU BRILHANTE, BATENTE DE 6 A 7 CM, COM VIDRO 4 MM, SEM GUARNICAO</t>
  </si>
  <si>
    <t>00004377</t>
  </si>
  <si>
    <t>PARAFUSO DE ACO ZINCADO COM ROSCA SOBERBA, CABECA CHATA E FENDA SIMPLES, DIAMETRO 4,2 MM, COMPRIMENTO * 32 * MM</t>
  </si>
  <si>
    <t>00039961</t>
  </si>
  <si>
    <t>SILICONE ACETICO USO GERAL INCOLOR 280 G</t>
  </si>
  <si>
    <t>100674</t>
  </si>
  <si>
    <t>JANELA FIXA DE ALUMÍNIO PARA VIDRO, COM VIDRO, BATENTE E FERRAGENS. EXCLUSIVE ACABAMENTO, ALIZAR E CONTRAMARCO. FORNECIMENTO E INSTALAÇÃO. AF_12/2019</t>
  </si>
  <si>
    <t>00000599</t>
  </si>
  <si>
    <t>JANELA FIXA, EM ALUMINIO PERFIL 20, 60  X 80 CM (A X L), BATENTE/REQUADRO DE 3 A 14 CM, COM VIDRO 4 MM, SEM GUARNICAO/ALIZAR, ACABAMENTO ALUM BRANCO OU BRILHANTE</t>
  </si>
  <si>
    <t>94589</t>
  </si>
  <si>
    <t>92566</t>
  </si>
  <si>
    <t>94207</t>
  </si>
  <si>
    <t>TELHAMENTO COM TELHA ONDULADA DE FIBROCIMENTO E = 6 MM, COM RECOBRIMENTO LATERAL DE 1/4 DE ONDA PARA TELHADO COM INCLINAÇÃO MAIOR QUE 10°, COM ATÉ 2 ÁGUAS, INCLUSO IÇAMENTO. AF_07/2019</t>
  </si>
  <si>
    <t>93282</t>
  </si>
  <si>
    <t>GUINCHO ELÉTRICO DE COLUNA, CAPACIDADE 400 KG, COM MOTO FREIO, MOTOR TRIFÁSICO DE 1,25 CV - CHI DIURNO. AF_03/2016</t>
  </si>
  <si>
    <t>93281</t>
  </si>
  <si>
    <t>GUINCHO ELÉTRICO DE COLUNA, CAPACIDADE 400 KG, COM MOTO FREIO, MOTOR TRIFÁSICO DE 1,25 CV - CHP DIURNO. AF_03/2016</t>
  </si>
  <si>
    <t>00001607</t>
  </si>
  <si>
    <t>CONJUNTO ARRUELAS DE VEDACAO 5/16" PARA TELHA FIBROCIMENTO (UMA ARRUELA METALICA E UMA ARRUELA PVC - CONICAS)</t>
  </si>
  <si>
    <t>CJ</t>
  </si>
  <si>
    <t>00004302</t>
  </si>
  <si>
    <t>PARAFUSO ZINCADO ROSCA SOBERBA, CABECA SEXTAVADA, 5/16 " X 250 MM, PARA FIXACAO DE TELHA EM MADEIRA</t>
  </si>
  <si>
    <t>00007194</t>
  </si>
  <si>
    <t>TELHA DE FIBROCIMENTO ONDULADA E = 6 MM, DE 2,44 X 1,10 M (SEM AMIANTO)</t>
  </si>
  <si>
    <t>88323</t>
  </si>
  <si>
    <t>TELHADISTA COM ENCARGOS COMPLEMENTARES</t>
  </si>
  <si>
    <t>100327</t>
  </si>
  <si>
    <t>RUFO EXTERNO/INTERNO EM CHAPA DE AÇO GALVANIZADO NÚMERO 26, CORTE DE 33 CM, INCLUSO IÇAMENTO. AF_07/2019</t>
  </si>
  <si>
    <t>00005061</t>
  </si>
  <si>
    <t>PREGO DE ACO POLIDO COM CABECA 18 X 27 (2 1/2 X 10)</t>
  </si>
  <si>
    <t>00005104</t>
  </si>
  <si>
    <t>REBITE DE ALUMINIO VAZADO DE REPUXO, 3,2 X 8 MM (1KG = 1025 UNIDADES)</t>
  </si>
  <si>
    <t>00001113</t>
  </si>
  <si>
    <t>RUFO EXTERNO/INTERNO DE CHAPA DE ACO GALVANIZADA NUM 26, CORTE 33 CM</t>
  </si>
  <si>
    <t>00000142</t>
  </si>
  <si>
    <t>SELANTE ELASTICO MONOCOMPONENTE A BASE DE POLIURETANO (PU) PARA JUNTAS DIVERSAS</t>
  </si>
  <si>
    <t>310ML</t>
  </si>
  <si>
    <t>00013388</t>
  </si>
  <si>
    <t>SOLDA EM BARRA DE ESTANHO-CHUMBO 50/50</t>
  </si>
  <si>
    <t>94227</t>
  </si>
  <si>
    <t>CALHA EM CHAPA DE AÇO GALVANIZADO NÚMERO 24, DESENVOLVIMENTO DE 33 CM, INCLUSO TRANSPORTE VERTICAL. AF_07/2019</t>
  </si>
  <si>
    <t>00040782</t>
  </si>
  <si>
    <t>CALHA QUADRADA DE CHAPA DE ACO GALVANIZADA NUM 24, CORTE 33 CM</t>
  </si>
  <si>
    <t>92580</t>
  </si>
  <si>
    <t>TRAMA DE AÇO COMPOSTA POR TERÇAS PARA TELHADOS DE ATÉ 2 ÁGUAS PARA TELHA ONDULADA DE FIBROCIMENTO, METÁLICA, PLÁSTICA OU TERMOACÚSTICA, INCLUSO TRANSPORTE VERTICAL. AF_07/2019</t>
  </si>
  <si>
    <t>00040549</t>
  </si>
  <si>
    <t>PARAFUSO, COMUM, ASTM A307, SEXTAVADO, DIAMETRO 1/2" (12,7 MM), COMPRIMENTO 1" (25,4 MM)</t>
  </si>
  <si>
    <t>00043083</t>
  </si>
  <si>
    <t>PERFIL "U" ENRIJECIDO DE ACO GALVANIZADO, DOBRADO, 150 X 60 X 20 MM, E = 3,00 MM OU 200 X 75 X 25 MM, E = 3,75 MM</t>
  </si>
  <si>
    <t>88278</t>
  </si>
  <si>
    <t>MONTADOR DE ESTRUTURA METÁLICA COM ENCARGOS COMPLEMENTARES</t>
  </si>
  <si>
    <t>94213</t>
  </si>
  <si>
    <t>TELHAMENTO COM TELHA DE AÇO/ALUMÍNIO E = 0,5 MM, COM ATÉ 2 ÁGUAS, INCLUSO IÇAMENTO. AF_07/2019</t>
  </si>
  <si>
    <t>00011029</t>
  </si>
  <si>
    <t>HASTE RETA PARA GANCHO DE FERRO GALVANIZADO, COM ROSCA 1/4 " X 30 CM PARA FIXACAO DE TELHA METALICA, INCLUI PORCA E ARRUELAS DE VEDACAO</t>
  </si>
  <si>
    <t>00007243</t>
  </si>
  <si>
    <t>TELHA TRAPEZOIDAL EM ACO ZINCADO, SEM PINTURA, ALTURA DE APROXIMADAMENTE 40 MM, ESPESSURA DE 0,50 MM E LARGURA UTIL DE 980 MM</t>
  </si>
  <si>
    <t>S00254</t>
  </si>
  <si>
    <t>Cumeeira em alumínio - 30cm de cada lado, e= 0,8mm</t>
  </si>
  <si>
    <t>S10551</t>
  </si>
  <si>
    <t>Encargos Complementares - Carpinteiro</t>
  </si>
  <si>
    <t>I00720</t>
  </si>
  <si>
    <t>Cumeeira alumínio 0,8 mm (2,71 kg/m2)</t>
  </si>
  <si>
    <t>m</t>
  </si>
  <si>
    <t>I01213S</t>
  </si>
  <si>
    <t>Carpinteiro de formas (horista)</t>
  </si>
  <si>
    <t>96113</t>
  </si>
  <si>
    <t>FORRO EM PLACAS DE GESSO, PARA AMBIENTES COMERCIAIS. AF_05/2017_PS</t>
  </si>
  <si>
    <t>00000345</t>
  </si>
  <si>
    <t>ARAME GALVANIZADO 18 BWG, D = 1,24MM (0,009 KG/M)</t>
  </si>
  <si>
    <t>00003315</t>
  </si>
  <si>
    <t>GESSO EM PO PARA REVESTIMENTOS/MOLDURAS/SANCAS E USO GERAL</t>
  </si>
  <si>
    <t>00040547</t>
  </si>
  <si>
    <t>PARAFUSO ZINCADO, AUTOBROCANTE, FLANGEADO, 4,2 MM X 19 MM</t>
  </si>
  <si>
    <t>00004812</t>
  </si>
  <si>
    <t>PLACA DE GESSO PARA FORRO, *60 X 60* CM, ESPESSURA DE 12 MM (SEM COLOCACAO)</t>
  </si>
  <si>
    <t>00020250</t>
  </si>
  <si>
    <t>SISAL EM FIBRA / ESTOPA SISAL PARA GESSO</t>
  </si>
  <si>
    <t>88269</t>
  </si>
  <si>
    <t>GESSEIRO COM ENCARGOS COMPLEMENTARES</t>
  </si>
  <si>
    <t>96485</t>
  </si>
  <si>
    <t>FORRO EM RÉGUAS DE PVC, LISO, PARA AMBIENTES RESIDENCIAIS, INCLUSIVE ESTRUTURA DE FIXAÇÃO. AF_05/2017_PS</t>
  </si>
  <si>
    <t>00043131</t>
  </si>
  <si>
    <t>ARAME GALVANIZADO 6 BWG, D = 5,16 MM (0,157 KG/M), OU 8 BWG, D = 4,19 MM (0,101 KG/M), OU 10 BWG, D = 3,40 MM (0,0713 KG/M)</t>
  </si>
  <si>
    <t>00036225</t>
  </si>
  <si>
    <t>FORRO DE PVC LISO, BRANCO, REGUA DE 20 CM, ESPESSURA DE 8 MM A 10 MM, COMPRIMENTO 6 M (SEM COLOCACAO)</t>
  </si>
  <si>
    <t>00040552</t>
  </si>
  <si>
    <t>PARAFUSO, AUTO ATARRACHANTE, CABECA CHATA, FENDA SIMPLES, 1/4? (6,35 MM) X 25 MM</t>
  </si>
  <si>
    <t>00039430</t>
  </si>
  <si>
    <t>PENDURAL OU PRESILHA REGULADORA, EM ACO GALVANIZADO, COM CORPO, MOLA E REBITE, PARA PERFIL TIPO CANALETA DE ESTRUTURA EM FORROS DRYWALL</t>
  </si>
  <si>
    <t>00039427</t>
  </si>
  <si>
    <t>PERFIL CANALETA, FORMATO C, EM ACO ZINCADO, PARA ESTRUTURA FORRO DRYWALL, E = 0,5 MM, *46 X 18* (L X H), COMPRIMENTO 3 M</t>
  </si>
  <si>
    <t>98557</t>
  </si>
  <si>
    <t>IMPERMEABILIZAÇÃO DE SUPERFÍCIE COM EMULSÃO ASFÁLTICA, 2 DEMÃOS AF_06/2018</t>
  </si>
  <si>
    <t>00000626</t>
  </si>
  <si>
    <t>MANTA LIQUIDA DE BASE ASFALTICA MODIFICADA COM A ADICAO DE ELASTOMEROS DILUIDOS EM SOLVENTE ORGANICO, APLICACAO A FRIO (MEMBRANA IMPERMEABILIZANTE ASFASTICA)</t>
  </si>
  <si>
    <t>88243</t>
  </si>
  <si>
    <t>AJUDANTE ESPECIALIZADO COM ENCARGOS COMPLEMENTARES</t>
  </si>
  <si>
    <t>88270</t>
  </si>
  <si>
    <t>IMPERMEABILIZADOR COM ENCARGOS COMPLEMENTARES</t>
  </si>
  <si>
    <t>95240</t>
  </si>
  <si>
    <t>LASTRO DE CONCRETO MAGRO, APLICADO EM PISOS, LAJES SOBRE SOLO OU RADIERS, ESPESSURA DE 3 CM. AF_07/2016</t>
  </si>
  <si>
    <t>104162</t>
  </si>
  <si>
    <t>PISO EM GRANILITE, MARMORITE OU GRANITINA EM AMBIENTES INTERNOS, COM ESPESSURA DE 8 MM, INCLUSO MISTURA EM BETONEIRA, COLOCAÇÃO DAS JUNTAS, APLICAÇÃO DO PISO, 4 POLIMENTOS COM POLITRIZ, ESTUCAMENTO, SELADOR E CERA. AF_06/2022</t>
  </si>
  <si>
    <t>89226</t>
  </si>
  <si>
    <t>BETONEIRA CAPACIDADE NOMINAL DE 600 L, CAPACIDADE DE MISTURA 360 L, MOTOR ELÉTRICO TRIFÁSICO POTÊNCIA DE 4 CV, SEM CARREGADOR - CHI DIURNO. AF_05/2023</t>
  </si>
  <si>
    <t>89225</t>
  </si>
  <si>
    <t>BETONEIRA CAPACIDADE NOMINAL DE 600 L, CAPACIDADE DE MISTURA 360 L, MOTOR ELÉTRICO TRIFÁSICO POTÊNCIA DE 4 CV, SEM CARREGADOR - CHP DIURNO. AF_05/2023</t>
  </si>
  <si>
    <t>95277</t>
  </si>
  <si>
    <t>POLIDORA DE PISO (POLITRIZ), PESO DE 100KG, DIÂMETRO 450 MM, MOTOR ELÉTRICO, POTÊNCIA 4 HP - CHI DIURNO. AF_05/2023</t>
  </si>
  <si>
    <t>95276</t>
  </si>
  <si>
    <t>POLIDORA DE PISO (POLITRIZ), PESO DE 100KG, DIÂMETRO 450 MM, MOTOR ELÉTRICO, POTÊNCIA 4 HP - CHP DIURNO. AF_05/2023</t>
  </si>
  <si>
    <t>00044528</t>
  </si>
  <si>
    <t>CIMENTO PORTLAND ESTRUTURAL BRANCO CPB - 32 ou CPB - 40</t>
  </si>
  <si>
    <t>00041967</t>
  </si>
  <si>
    <t>CERA LIQUIDA INCOLOR MULTIPISO</t>
  </si>
  <si>
    <t>00004824</t>
  </si>
  <si>
    <t>GRANILHA/ GRANA/ PEDRISCO OU AGREGADO EM MARMORE/ GRANITO/ QUARTZO E CALCARIO, PRETO, CINZA, PALHA OU BRANCO</t>
  </si>
  <si>
    <t>00003671</t>
  </si>
  <si>
    <t>JUNTA PLASTICA DE DILATACAO PARA PISOS, COR CINZA, 17 X 3 MM (ALTURA X ESPESSURA)</t>
  </si>
  <si>
    <t>00006085</t>
  </si>
  <si>
    <t>SELADOR ACRILICO OPACO PREMIUM INTERIOR/EXTERIOR</t>
  </si>
  <si>
    <t>88274</t>
  </si>
  <si>
    <t>MARMORISTA/GRANITEIRO COM ENCARGOS COMPLEMENTARES</t>
  </si>
  <si>
    <t>92396</t>
  </si>
  <si>
    <t>EXECUÇÃO DE PASSEIO EM PISO INTERTRAVADO, COM BLOCO RETANGULAR COR NATURAL DE 20 X 10 CM, ESPESSURA 6 CM. AF_10/2022</t>
  </si>
  <si>
    <t>91285</t>
  </si>
  <si>
    <t>CORTADORA DE PISO COM MOTOR 4 TEMPOS A GASOLINA, POTÊNCIA DE 13 HP, COM DISCO DE CORTE DIAMANTADO SEGMENTADO PARA CONCRETO, DIÂMETRO DE 350 MM, FURO DE 1" (14 X 1") - CHI DIURNO. AF_08/2015</t>
  </si>
  <si>
    <t>91283</t>
  </si>
  <si>
    <t>CORTADORA DE PISO COM MOTOR 4 TEMPOS A GASOLINA, POTÊNCIA DE 13 HP, COM DISCO DE CORTE DIAMANTADO SEGMENTADO PARA CONCRETO, DIÂMETRO DE 350 MM, FURO DE 1" (14 X 1") - CHP DIURNO. AF_08/2015</t>
  </si>
  <si>
    <t>91278</t>
  </si>
  <si>
    <t>PLACA VIBRATÓRIA REVERSÍVEL COM MOTOR 4 TEMPOS A GASOLINA, FORÇA CENTRÍFUGA DE 25 KN (2500 KGF), POTÊNCIA 5,5 CV - CHI DIURNO. AF_08/2015</t>
  </si>
  <si>
    <t>91277</t>
  </si>
  <si>
    <t>PLACA VIBRATÓRIA REVERSÍVEL COM MOTOR 4 TEMPOS A GASOLINA, FORÇA CENTRÍFUGA DE 25 KN (2500 KGF), POTÊNCIA 5,5 CV - CHP DIURNO. AF_08/2015</t>
  </si>
  <si>
    <t>00000370</t>
  </si>
  <si>
    <t>AREIA MEDIA - POSTO JAZIDA/FORNECEDOR (RETIRADO NA JAZIDA, SEM TRANSPORTE)</t>
  </si>
  <si>
    <t>00036155</t>
  </si>
  <si>
    <t>BLOQUETE/PISO INTERTRAVADO DE CONCRETO - MODELO ONDA/16 FACES/RETANGULAR/TIJOLINHO/PAVER/HOLANDES/PARALELEPIPEDO, 20 CM X 10 CM, E = 6 CM, RESISTENCIA DE 35 MPA (NBR 9781), COR NATURAL</t>
  </si>
  <si>
    <t>00004741</t>
  </si>
  <si>
    <t>PO DE PEDRA (POSTO PEDREIRA/FORNECEDOR, SEM FRETE)</t>
  </si>
  <si>
    <t>88260</t>
  </si>
  <si>
    <t>CALCETEIRO COM ENCARGOS COMPLEMENTARES</t>
  </si>
  <si>
    <t>87879</t>
  </si>
  <si>
    <t>CHAPISCO APLICADO EM ALVENARIAS E ESTRUTURAS DE CONCRETO INTERNAS, COM COLHER DE PEDREIRO.  ARGAMASSA TRAÇO 1:3 COM PREPARO EM BETONEIRA 400L. AF_10/2022</t>
  </si>
  <si>
    <t>87313</t>
  </si>
  <si>
    <t>ARGAMASSA TRAÇO 1:3 (EM VOLUME DE CIMENTO E AREIA GROSSA ÚMIDA) PARA CHAPISCO CONVENCIONAL, PREPARO MECÂNICO COM BETONEIRA 400 L. AF_08/2019</t>
  </si>
  <si>
    <t>87547</t>
  </si>
  <si>
    <t>MASSA ÚNICA, PARA RECEBIMENTO DE PINTURA, EM ARGAMASSA TRAÇO 1:2:8, PREPARO MECÂNICO COM BETONEIRA 400L, APLICADA MANUALMENTE EM FACES INTERNAS DE PAREDES, ESPESSURA DE 10MM, COM EXECUÇÃO DE TALISCAS. AF_06/2014</t>
  </si>
  <si>
    <t>104613</t>
  </si>
  <si>
    <t>REVESTIMENTO CERÂMICO PARA PAREDES INTERNAS COM PLACAS TIPO ESMALTADA EXTRA DE DIMENSÕES 20X20 CM APLICADAS EM DIAGONAL, NA ALTURA INTEIRA DAS PAREDES. AF_02/2023_PE</t>
  </si>
  <si>
    <t>00001381</t>
  </si>
  <si>
    <t>ARGAMASSA COLANTE AC I PARA CERAMICAS</t>
  </si>
  <si>
    <t>00034357</t>
  </si>
  <si>
    <t>REJUNTE CIMENTICIO, QUALQUER COR</t>
  </si>
  <si>
    <t>00000536</t>
  </si>
  <si>
    <t>REVESTIMENTO EM CERAMICA ESMALTADA EXTRA, PEI MENOR OU IGUAL A 3, FORMATO MENOR OU IGUAL A 2025 CM2</t>
  </si>
  <si>
    <t>88256</t>
  </si>
  <si>
    <t>AZULEJISTA OU LADRILHISTA COM ENCARGOS COMPLEMENTARES</t>
  </si>
  <si>
    <t>88485</t>
  </si>
  <si>
    <t>FUNDO SELADOR ACRÍLICO, APLICAÇÃO MANUAL EM PAREDE, UMA DEMÃO. AF_04/2023</t>
  </si>
  <si>
    <t>88310</t>
  </si>
  <si>
    <t>PINTOR COM ENCARGOS COMPLEMENTARES</t>
  </si>
  <si>
    <t>88497</t>
  </si>
  <si>
    <t>EMASSAMENTO COM MASSA LÁTEX, APLICAÇÃO EM PAREDE, DUAS DEMÃOS, LIXAMENTO MANUAL. AF_04/2023</t>
  </si>
  <si>
    <t>00003767</t>
  </si>
  <si>
    <t>LIXA EM FOLHA PARA PAREDE OU MADEIRA, NUMERO 120, COR VERMELHA</t>
  </si>
  <si>
    <t>00043626</t>
  </si>
  <si>
    <t>MASSA CORRIDA PARA SUPERFICIES DE AMBIENTES INTERNOS</t>
  </si>
  <si>
    <t>95622</t>
  </si>
  <si>
    <t>APLICAÇÃO MANUAL DE TINTA LÁTEX ACRÍLICA EM PANOS COM PRESENÇA DE VÃOS DE EDIFÍCIOS DE MÚLTIPLOS PAVIMENTOS, DUAS DEMÃOS. AF_11/2016</t>
  </si>
  <si>
    <t>88488</t>
  </si>
  <si>
    <t>PINTURA LÁTEX ACRÍLICA PREMIUM, APLICAÇÃO MANUAL EM TETO, DUAS DEMÃOS. AF_04/2023</t>
  </si>
  <si>
    <t>00001872</t>
  </si>
  <si>
    <t>CAIXA DE PASSAGEM, EM PVC, DE 4" X 2", PARA ELETRODUTO FLEXIVEL CORRUGADO</t>
  </si>
  <si>
    <t>91937</t>
  </si>
  <si>
    <t>CAIXA OCTOGONAL 3" X 3", PVC, INSTALADA EM LAJE - FORNECIMENTO E INSTALAÇÃO. AF_03/2023</t>
  </si>
  <si>
    <t>00001871</t>
  </si>
  <si>
    <t>CAIXA OCTOGONAL DE FUNDO MOVEL, EM PVC, DE 3" X 3", PARA ELETRODUTO FLEXIVEL CORRUGADO</t>
  </si>
  <si>
    <t>88247</t>
  </si>
  <si>
    <t>AUXILIAR DE ELETRICISTA COM ENCARGOS COMPLEMENTARES</t>
  </si>
  <si>
    <t>88264</t>
  </si>
  <si>
    <t>ELETRICISTA COM ENCARGOS COMPLEMENTARES</t>
  </si>
  <si>
    <t>91926</t>
  </si>
  <si>
    <t>CABO DE COBRE FLEXÍVEL ISOLADO, 2,5 MM², ANTI-CHAMA 450/750 V, PARA CIRCUITOS TERMINAIS - FORNECIMENTO E INSTALAÇÃO. AF_03/2023</t>
  </si>
  <si>
    <t>00001014</t>
  </si>
  <si>
    <t>CABO DE COBRE, FLEXIVEL, CLASSE 4 OU 5, ISOLACAO EM PVC/A, ANTICHAMA BWF-B, 1 CONDUTOR, 450/750 V, SECAO NOMINAL 2,5 MM2</t>
  </si>
  <si>
    <t>00021127</t>
  </si>
  <si>
    <t>FITA ISOLANTE ADESIVA ANTICHAMA, USO ATE 750 V, EM ROLO DE 19 MM X 5 M</t>
  </si>
  <si>
    <t>92980</t>
  </si>
  <si>
    <t>CABO DE COBRE FLEXÍVEL ISOLADO, 10 MM², ANTI-CHAMA 0,6/1,0 KV, PARA DISTRIBUIÇÃO - FORNECIMENTO E INSTALAÇÃO. AF_12/2015</t>
  </si>
  <si>
    <t>00001020</t>
  </si>
  <si>
    <t>CABO DE COBRE, FLEXIVEL, CLASSE 4 OU 5, ISOLACAO EM PVC/A, ANTICHAMA BWF-B, COBERTURA PVC-ST1, ANTICHAMA BWF-B, 1 CONDUTOR, 0,6/1 KV, SECAO NOMINAL 10 MM2</t>
  </si>
  <si>
    <t>91953</t>
  </si>
  <si>
    <t>INTERRUPTOR SIMPLES (1 MÓDULO), 10A/250V, INCLUINDO SUPORTE E PLACA - FORNECIMENTO E INSTALAÇÃO. AF_03/2023</t>
  </si>
  <si>
    <t>91952</t>
  </si>
  <si>
    <t>INTERRUPTOR SIMPLES (1 MÓDULO), 10A/250V, SEM SUPORTE E SEM PLACA - FORNECIMENTO E INSTALAÇÃO. AF_03/2023</t>
  </si>
  <si>
    <t>91946</t>
  </si>
  <si>
    <t>SUPORTE PARAFUSADO COM PLACA DE ENCAIXE 4" X 2" MÉDIO (1,30 M DO PISO) PARA PONTO ELÉTRICO - FORNECIMENTO E INSTALAÇÃO. AF_03/2023</t>
  </si>
  <si>
    <t>92023</t>
  </si>
  <si>
    <t>INTERRUPTOR SIMPLES (1 MÓDULO) COM 1 TOMADA DE EMBUTIR 2P+T 10 A, INCLUINDO SUPORTE E PLACA - FORNECIMENTO E INSTALAÇÃO. AF_03/2023</t>
  </si>
  <si>
    <t>92022</t>
  </si>
  <si>
    <t>INTERRUPTOR SIMPLES (1 MÓDULO) COM 1 TOMADA DE EMBUTIR 2P+T 10 A, SEM SUPORTE E SEM PLACA - FORNECIMENTO E INSTALAÇÃO. AF_03/2023</t>
  </si>
  <si>
    <t>91993</t>
  </si>
  <si>
    <t>TOMADA ALTA DE EMBUTIR (1 MÓDULO), 2P+T 20 A, INCLUINDO SUPORTE E PLACA - FORNECIMENTO E INSTALAÇÃO. AF_03/2023</t>
  </si>
  <si>
    <t>91991</t>
  </si>
  <si>
    <t>TOMADA ALTA DE EMBUTIR (1 MÓDULO), 2P+T 20 A, SEM SUPORTE E SEM PLACA - FORNECIMENTO E INSTALAÇÃO. AF_03/2023</t>
  </si>
  <si>
    <t>92000</t>
  </si>
  <si>
    <t>TOMADA BAIXA DE EMBUTIR (1 MÓDULO), 2P+T 10 A, INCLUINDO SUPORTE E PLACA - FORNECIMENTO E INSTALAÇÃO. AF_03/2023</t>
  </si>
  <si>
    <t>91998</t>
  </si>
  <si>
    <t>TOMADA BAIXA DE EMBUTIR (1 MÓDULO), 2P+T 10 A, SEM SUPORTE E SEM PLACA - FORNECIMENTO E INSTALAÇÃO. AF_03/2023</t>
  </si>
  <si>
    <t>93653</t>
  </si>
  <si>
    <t>DISJUNTOR MONOPOLAR TIPO DIN, CORRENTE NOMINAL DE 10A - FORNECIMENTO E INSTALAÇÃO. AF_10/2020</t>
  </si>
  <si>
    <t>00034653</t>
  </si>
  <si>
    <t>DISJUNTOR TIPO DIN/IEC, MONOPOLAR DE 6  ATE  32A</t>
  </si>
  <si>
    <t>00001570</t>
  </si>
  <si>
    <t>TERMINAL A COMPRESSAO EM COBRE ESTANHADO PARA CABO 2,5 MM2, 1 FURO E 1 COMPRESSAO, PARA PARAFUSO DE FIXACAO M5</t>
  </si>
  <si>
    <t>93655</t>
  </si>
  <si>
    <t>DISJUNTOR MONOPOLAR TIPO DIN, CORRENTE NOMINAL DE 20A - FORNECIMENTO E INSTALAÇÃO. AF_10/2020</t>
  </si>
  <si>
    <t>00001571</t>
  </si>
  <si>
    <t>TERMINAL A COMPRESSAO EM COBRE ESTANHADO PARA CABO 4 MM2, 1 FURO E 1 COMPRESSAO, PARA PARAFUSO DE FIXACAO M5</t>
  </si>
  <si>
    <t>93659</t>
  </si>
  <si>
    <t>DISJUNTOR MONOPOLAR TIPO DIN, CORRENTE NOMINAL DE 50A - FORNECIMENTO E INSTALAÇÃO. AF_10/2020</t>
  </si>
  <si>
    <t>00034686</t>
  </si>
  <si>
    <t>DISJUNTOR TIPO DIN / IEC, MONOPOLAR DE 40  ATE 50A</t>
  </si>
  <si>
    <t>00001575</t>
  </si>
  <si>
    <t>TERMINAL A COMPRESSAO EM COBRE ESTANHADO PARA CABO 16 MM2, 1 FURO E 1 COMPRESSAO, PARA PARAFUSO DE FIXACAO M6</t>
  </si>
  <si>
    <t>91834</t>
  </si>
  <si>
    <t>ELETRODUTO FLEXÍVEL CORRUGADO, PVC, DN 25 MM (3/4"), PARA CIRCUITOS TERMINAIS, INSTALADO EM FORRO - FORNECIMENTO E INSTALAÇÃO. AF_03/2023</t>
  </si>
  <si>
    <t>00002688</t>
  </si>
  <si>
    <t>ELETRODUTO PVC FLEXIVEL CORRUGADO, COR AMARELA, DE 25 MM</t>
  </si>
  <si>
    <t>91170</t>
  </si>
  <si>
    <t>FIXAÇÃO DE TUBOS HORIZONTAIS DE PVC, CPVC OU COBRE DIÂMETROS MENORES OU IGUAIS A 40 MM OU ELETROCALHAS ATÉ 150MM DE LARGURA, COM ABRAÇADEIRA METÁLICA RÍGIDA TIPO D 1/2?, FIXADA EM PERFILADO EM LAJE. AF_05/2015</t>
  </si>
  <si>
    <t>91863</t>
  </si>
  <si>
    <t>ELETRODUTO RÍGIDO ROSCÁVEL, PVC, DN 25 MM (3/4"), PARA CIRCUITOS TERMINAIS, INSTALADO EM FORRO - FORNECIMENTO E INSTALAÇÃO. AF_03/2023</t>
  </si>
  <si>
    <t>00002674</t>
  </si>
  <si>
    <t>ELETRODUTO DE PVC RIGIDO ROSCAVEL DE 3/4 ", SEM LUVA</t>
  </si>
  <si>
    <t>91836</t>
  </si>
  <si>
    <t>ELETRODUTO FLEXÍVEL CORRUGADO, PVC, DN 32 MM (1"), PARA CIRCUITOS TERMINAIS, INSTALADO EM FORRO - FORNECIMENTO E INSTALAÇÃO. AF_03/2023</t>
  </si>
  <si>
    <t>00002690</t>
  </si>
  <si>
    <t>ELETRODUTO PVC FLEXIVEL CORRUGADO, COR AMARELA, DE 32 MM</t>
  </si>
  <si>
    <t>CPU-0144</t>
  </si>
  <si>
    <t>PA-07</t>
  </si>
  <si>
    <t>9.629.00</t>
  </si>
  <si>
    <t>S12807</t>
  </si>
  <si>
    <t>Refletor Slim  LED 50W de potência, branco Frio, 6500k, Autovolt, marca G-light ou similar</t>
  </si>
  <si>
    <t>S10552</t>
  </si>
  <si>
    <t>Encargos Complementares - Eletricista</t>
  </si>
  <si>
    <t>I01691</t>
  </si>
  <si>
    <t>Parafuso metal 2 1/2" x 12 p/ bucha s-10</t>
  </si>
  <si>
    <t>I13288</t>
  </si>
  <si>
    <t>I02436S</t>
  </si>
  <si>
    <t>Eletricista (horista)</t>
  </si>
  <si>
    <t>101883</t>
  </si>
  <si>
    <t>QUADRO DE DISTRIBUIÇÃO DE ENERGIA EM CHAPA DE AÇO GALVANIZADO, DE EMBUTIR, COM BARRAMENTO TRIFÁSICO, PARA 18 DISJUNTORES DIN 100A - FORNECIMENTO E INSTALAÇÃO. AF_10/2020</t>
  </si>
  <si>
    <t>00013395</t>
  </si>
  <si>
    <t>QUADRO DE DISTRIBUICAO COM BARRAMENTO TRIFASICO, DE EMBUTIR, EM CHAPA DE ACO GALVANIZADO, PARA 18 DISJUNTORES DIN, 100 A, INCLUINDO BARRAMENTO</t>
  </si>
  <si>
    <t>87367</t>
  </si>
  <si>
    <t>ARGAMASSA TRAÇO 1:1:6 (EM VOLUME DE CIMENTO, CAL E AREIA MÉDIA ÚMIDA) PARA EMBOÇO/MASSA ÚNICA/ASSENTAMENTO DE ALVENARIA DE VEDAÇÃO, PREPARO MANUAL. AF_08/2019</t>
  </si>
  <si>
    <t>20009</t>
  </si>
  <si>
    <t>91927</t>
  </si>
  <si>
    <t>CABO DE COBRE FLEXÍVEL ISOLADO, 2,5 MM², ANTI-CHAMA 0,6/1,0 KV, PARA CIRCUITOS TERMINAIS - FORNECIMENTO E INSTALAÇÃO. AF_03/2023</t>
  </si>
  <si>
    <t>00001022</t>
  </si>
  <si>
    <t>CABO DE COBRE, FLEXIVEL, CLASSE 4 OU 5, ISOLACAO EM PVC/A, ANTICHAMA BWF-B, COBERTURA PVC-ST1, ANTICHAMA BWF-B, 1 CONDUTOR, 0,6/1 KV, SECAO NOMINAL 2,5 MM2</t>
  </si>
  <si>
    <t>91924</t>
  </si>
  <si>
    <t>00039812</t>
  </si>
  <si>
    <t>CAIXA DE PASSAGEM ELETRICA DE PAREDE, DE EMBUTIR, EM PVC, COM TAMPA APARAFUSADA, DIMENSOES 200 X 200 X *90* MM</t>
  </si>
  <si>
    <t>91967</t>
  </si>
  <si>
    <t>INTERRUPTOR SIMPLES (3 MÓDULOS), 10A/250V, INCLUINDO SUPORTE E PLACA - FORNECIMENTO E INSTALAÇÃO. AF_03/2023</t>
  </si>
  <si>
    <t>91966</t>
  </si>
  <si>
    <t>INTERRUPTOR SIMPLES (3 MÓDULOS), 10A/250V, SEM SUPORTE E SEM PLACA - FORNECIMENTO E INSTALAÇÃO. AF_03/2023</t>
  </si>
  <si>
    <t>91992</t>
  </si>
  <si>
    <t>TOMADA ALTA DE EMBUTIR (1 MÓDULO), 2P+T 10 A, INCLUINDO SUPORTE E PLACA - FORNECIMENTO E INSTALAÇÃO. AF_03/2023</t>
  </si>
  <si>
    <t>91990</t>
  </si>
  <si>
    <t>TOMADA ALTA DE EMBUTIR (1 MÓDULO), 2P+T 10 A, SEM SUPORTE E SEM PLACA - FORNECIMENTO E INSTALAÇÃO. AF_03/2023</t>
  </si>
  <si>
    <t>92004</t>
  </si>
  <si>
    <t>TOMADA MÉDIA DE EMBUTIR (2 MÓDULOS), 2P+T 10 A, INCLUINDO SUPORTE E PLACA - FORNECIMENTO E INSTALAÇÃO. AF_03/2023</t>
  </si>
  <si>
    <t>92002</t>
  </si>
  <si>
    <t>TOMADA MÉDIA DE EMBUTIR (2 MÓDULOS), 2P+T 10 A, SEM SUPORTE E SEM PLACA - FORNECIMENTO E INSTALAÇÃO. AF_03/2023</t>
  </si>
  <si>
    <t>00039128</t>
  </si>
  <si>
    <t>ABRACADEIRA EM ACO PARA AMARRACAO DE ELETRODUTOS, TIPO D, COM 3/4" E CUNHA DE FIXACAO</t>
  </si>
  <si>
    <t>S12312</t>
  </si>
  <si>
    <t>Luminária de emergência, tipo balizamento, com autonomia de 3h, modelo LED - 3000 lumens, SEGURIMAX ou similarr</t>
  </si>
  <si>
    <t>I13156</t>
  </si>
  <si>
    <t>Luminária de emergência c/ dois projetors LED alimentação 127/220 de 12v/55 autonomia de 3horas</t>
  </si>
  <si>
    <t>S13178</t>
  </si>
  <si>
    <t>Arandela uso externo lampada Led 18W G-light ou similar</t>
  </si>
  <si>
    <t>I13965</t>
  </si>
  <si>
    <t>Un</t>
  </si>
  <si>
    <t>kg</t>
  </si>
  <si>
    <t>00039130</t>
  </si>
  <si>
    <t>ABRACADEIRA EM ACO PARA AMARRACAO DE ELETRODUTOS, TIPO D, COM 1 1/4" E CUNHA DE FIXACAO</t>
  </si>
  <si>
    <t>00039132</t>
  </si>
  <si>
    <t>ABRACADEIRA EM ACO PARA AMARRACAO DE ELETRODUTOS, TIPO D, COM 2" E CUNHA DE FIXACAO</t>
  </si>
  <si>
    <t>91865</t>
  </si>
  <si>
    <t>ELETRODUTO RÍGIDO ROSCÁVEL, PVC, DN 40 MM (1 1/4"), PARA CIRCUITOS TERMINAIS, INSTALADO EM FORRO - FORNECIMENTO E INSTALAÇÃO. AF_03/2023</t>
  </si>
  <si>
    <t>00002684</t>
  </si>
  <si>
    <t>ELETRODUTO DE PVC RIGIDO ROSCAVEL DE 1 1/4 ", SEM LUVA</t>
  </si>
  <si>
    <t>93009</t>
  </si>
  <si>
    <t>ELETRODUTO RÍGIDO ROSCÁVEL, PVC, DN 60 MM (2"), PARA REDE ENTERRADA DE DISTRIBUIÇÃO DE ENERGIA ELÉTRICA - FORNECIMENTO E INSTALAÇÃO. AF_12/2021</t>
  </si>
  <si>
    <t>00002681</t>
  </si>
  <si>
    <t>ELETRODUTO DE PVC RIGIDO ROSCAVEL DE 2 ", SEM LUVA</t>
  </si>
  <si>
    <t>S10554</t>
  </si>
  <si>
    <t>Encargos Complementares - Encanador</t>
  </si>
  <si>
    <t>I02696S</t>
  </si>
  <si>
    <t>Encanador ou bombeiro hidraulico (horista)</t>
  </si>
  <si>
    <t>89362</t>
  </si>
  <si>
    <t>JOELHO 90 GRAUS, PVC, SOLDÁVEL, DN 25MM, INSTALADO EM RAMAL OU SUB-RAMAL DE ÁGUA - FORNECIMENTO E INSTALAÇÃO. AF_06/2022</t>
  </si>
  <si>
    <t>00000122</t>
  </si>
  <si>
    <t>ADESIVO PLASTICO PARA PVC, FRASCO COM *850* GR</t>
  </si>
  <si>
    <t>00003529</t>
  </si>
  <si>
    <t>JOELHO PVC, SOLDAVEL, 90 GRAUS, 25 MM, COR MARROM, PARA AGUA FRIA PREDIAL</t>
  </si>
  <si>
    <t>00038383</t>
  </si>
  <si>
    <t>LIXA D'AGUA EM FOLHA, GRAO 100</t>
  </si>
  <si>
    <t>00020083</t>
  </si>
  <si>
    <t>SOLUCAO PREPARADORA / LIMPADORA PARA PVC, FRASCO COM 1000 CM3</t>
  </si>
  <si>
    <t>88248</t>
  </si>
  <si>
    <t>AUXILIAR DE ENCANADOR OU BOMBEIRO HIDRÁULICO COM ENCARGOS COMPLEMENTARES</t>
  </si>
  <si>
    <t>88267</t>
  </si>
  <si>
    <t>ENCANADOR OU BOMBEIRO HIDRÁULICO COM ENCARGOS COMPLEMENTARES</t>
  </si>
  <si>
    <t>89367</t>
  </si>
  <si>
    <t>JOELHO 90 GRAUS, PVC, SOLDÁVEL, DN 32MM, INSTALADO EM RAMAL OU SUB-RAMAL DE ÁGUA - FORNECIMENTO E INSTALAÇÃO. AF_06/2022</t>
  </si>
  <si>
    <t>00003536</t>
  </si>
  <si>
    <t>JOELHO PVC, SOLDAVEL, 90 GRAUS, 32 MM, COR MARROM, PARA AGUA FRIA PREDIAL</t>
  </si>
  <si>
    <t>89366</t>
  </si>
  <si>
    <t>JOELHO 90 GRAUS COM BUCHA DE LATÃO, PVC, SOLDÁVEL, DN 25MM, X 3/4  INSTALADO EM RAMAL OU SUB-RAMAL DE ÁGUA - FORNECIMENTO E INSTALAÇÃO. AF_06/2022</t>
  </si>
  <si>
    <t>00003524</t>
  </si>
  <si>
    <t>JOELHO PVC, SOLDAVEL, COM BUCHA DE LATAO, 90 GRAUS, 25 MM X 3/4", PARA AGUA FRIA PREDIAL</t>
  </si>
  <si>
    <t>S01144</t>
  </si>
  <si>
    <t>Joelho de redução 90º de pvc rígido soldável, marrom  diâm = 32 x 25mm</t>
  </si>
  <si>
    <t>I00138</t>
  </si>
  <si>
    <t>Adesivo pvc em frasco de 850 gramas</t>
  </si>
  <si>
    <t>I03538S</t>
  </si>
  <si>
    <t>Joelho de reducao, pvc soldavel, 90 graus, 32 mm x 25 mm, cor marrom, para agua fria predial</t>
  </si>
  <si>
    <t>I02036</t>
  </si>
  <si>
    <t>Solucao limpadora pvc</t>
  </si>
  <si>
    <t>l</t>
  </si>
  <si>
    <t>89356</t>
  </si>
  <si>
    <t>TUBO, PVC, SOLDÁVEL, DN 25MM, INSTALADO EM RAMAL OU SUB-RAMAL DE ÁGUA - FORNECIMENTO E INSTALAÇÃO. AF_06/2022</t>
  </si>
  <si>
    <t>00009868</t>
  </si>
  <si>
    <t>TUBO PVC, SOLDAVEL, DE 25 MM, AGUA FRIA (NBR-5648)</t>
  </si>
  <si>
    <t>89357</t>
  </si>
  <si>
    <t>TUBO, PVC, SOLDÁVEL, DN 32MM, INSTALADO EM RAMAL OU SUB-RAMAL DE ÁGUA - FORNECIMENTO E INSTALAÇÃO. AF_06/2022</t>
  </si>
  <si>
    <t>00009869</t>
  </si>
  <si>
    <t>TUBO PVC, SOLDAVEL, DE 32 MM, AGUA FRIA (NBR-5648)</t>
  </si>
  <si>
    <t>89395</t>
  </si>
  <si>
    <t>TE, PVC, SOLDÁVEL, DN 25MM, INSTALADO EM RAMAL OU SUB-RAMAL DE ÁGUA - FORNECIMENTO E INSTALAÇÃO. AF_06/2022</t>
  </si>
  <si>
    <t>00007139</t>
  </si>
  <si>
    <t>TE SOLDAVEL, PVC, 90 GRAUS, 25 MM, PARA AGUA FRIA PREDIAL (NBR 5648)</t>
  </si>
  <si>
    <t>89398</t>
  </si>
  <si>
    <t>TE, PVC, SOLDÁVEL, DN 32MM, INSTALADO EM RAMAL OU SUB-RAMAL DE ÁGUA - FORNECIMENTO E INSTALAÇÃO. AF_06/2022</t>
  </si>
  <si>
    <t>00007140</t>
  </si>
  <si>
    <t>TE SOLDAVEL, PVC, 90 GRAUS, 32 MM, PARA AGUA FRIA PREDIAL (NBR 5648)</t>
  </si>
  <si>
    <t>89442</t>
  </si>
  <si>
    <t>TÊ DE REDUÇÃO, PVC, SOLDÁVEL, DN 25MM X 20MM, INSTALADO EM RAMAL DE DISTRIBUIÇÃO DE ÁGUA - FORNECIMENTO E INSTALAÇÃO. AF_06/2022</t>
  </si>
  <si>
    <t>00007104</t>
  </si>
  <si>
    <t>TE DE REDUCAO, PVC, SOLDAVEL, 90 GRAUS, 25 MM X 20 MM, PARA AGUA FRIA PREDIAL</t>
  </si>
  <si>
    <t>89355</t>
  </si>
  <si>
    <t>TUBO, PVC, SOLDÁVEL, DN 20MM, INSTALADO EM RAMAL OU SUB-RAMAL DE ÁGUA - FORNECIMENTO E INSTALAÇÃO. AF_06/2022</t>
  </si>
  <si>
    <t>00009867</t>
  </si>
  <si>
    <t>TUBO PVC, SOLDAVEL, DE 20 MM, AGUA FRIA (NBR-5648)</t>
  </si>
  <si>
    <t>94783</t>
  </si>
  <si>
    <t>ADAPTADOR COM FLANGE E ANEL DE VEDAÇÃO, PVC, SOLDÁVEL, DN  20 MM X 1/2 , INSTALADO EM RESERVAÇÃO DE ÁGUA DE EDIFICAÇÃO QUE POSSUA RESERVATÓRIO DE FIBRA/FIBROCIMENTO   FORNECIMENTO E INSTALAÇÃO. AF_06/2016</t>
  </si>
  <si>
    <t>00000095</t>
  </si>
  <si>
    <t>ADAPTADOR PVC SOLDAVEL, COM FLANGE E ANEL DE VEDACAO, 20 MM X 1/2", PARA CAIXA D'AGUA</t>
  </si>
  <si>
    <t>00020080</t>
  </si>
  <si>
    <t>ADESIVO PLASTICO PARA PVC, FRASCO COM 175 GR</t>
  </si>
  <si>
    <t>89422</t>
  </si>
  <si>
    <t>89404</t>
  </si>
  <si>
    <t>JOELHO 90 GRAUS, PVC, SOLDÁVEL, DN 20MM, INSTALADO EM RAMAL DE DISTRIBUIÇÃO DE ÁGUA - FORNECIMENTO E INSTALAÇÃO. AF_06/2022</t>
  </si>
  <si>
    <t>00003542</t>
  </si>
  <si>
    <t>JOELHO PVC, SOLDAVEL, 90 GRAUS, 20 MM, COR MARROM, PARA AGUA FRIA PREDIAL</t>
  </si>
  <si>
    <t>89393</t>
  </si>
  <si>
    <t>TE, PVC, SOLDÁVEL, DN 20MM, INSTALADO EM RAMAL OU SUB-RAMAL DE ÁGUA - FORNECIMENTO E INSTALAÇÃO. AF_06/2022</t>
  </si>
  <si>
    <t>00007138</t>
  </si>
  <si>
    <t>TE SOLDAVEL, PVC, 90 GRAUS, 20 MM, PARA AGUA FRIA PREDIAL (NBR 5648)</t>
  </si>
  <si>
    <t>94703</t>
  </si>
  <si>
    <t>ADAPTADOR COM FLANGE E ANEL DE VEDAÇÃO, PVC, SOLDÁVEL, DN  25 MM X 3/4 , INSTALADO EM RESERVAÇÃO DE ÁGUA DE EDIFICAÇÃO QUE POSSUA RESERVATÓRIO DE FIBRA/FIBROCIMENTO   FORNECIMENTO E INSTALAÇÃO. AF_06/2016</t>
  </si>
  <si>
    <t>00000096</t>
  </si>
  <si>
    <t>ADAPTADOR PVC SOLDAVEL, COM FLANGE E ANEL DE VEDACAO, 25 MM X 3/4", PARA CAIXA D'AGUA</t>
  </si>
  <si>
    <t>94704</t>
  </si>
  <si>
    <t>ADAPTADOR COM FLANGE E ANEL DE VEDAÇÃO, PVC, SOLDÁVEL, DN 32 MM X 1 , INSTALADO EM RESERVAÇÃO DE ÁGUA DE EDIFICAÇÃO QUE POSSUA RESERVATÓRIO DE FIBRA/FIBROCIMENTO   FORNECIMENTO E INSTALAÇÃO. AF_06/2016</t>
  </si>
  <si>
    <t>00000097</t>
  </si>
  <si>
    <t>ADAPTADOR PVC SOLDAVEL, COM FLANGE E ANEL DE VEDACAO, 32 MM X 1", PARA CAIXA D'AGUA</t>
  </si>
  <si>
    <t>102613</t>
  </si>
  <si>
    <t>CAIXA D´ÁGUA EM POLIÉSTER REFORÇADO COM FIBRA DE VIDRO, 1000 LITROS - FORNECIMENTO E INSTALAÇÃO. AF_06/2021</t>
  </si>
  <si>
    <t>00011868</t>
  </si>
  <si>
    <t>CAIXA D'AGUA / RESERVATORIO EM POLIESTER REFORCADO COM FIBRA DE VIDRO,1000 LITROS, COM TAMPA</t>
  </si>
  <si>
    <t>89987</t>
  </si>
  <si>
    <t>REGISTRO DE GAVETA BRUTO, LATÃO, ROSCÁVEL, 3/4", COM ACABAMENTO E CANOPLA CROMADOS - FORNECIMENTO E INSTALAÇÃO. AF_08/2021</t>
  </si>
  <si>
    <t>00003148</t>
  </si>
  <si>
    <t>FITA VEDA ROSCA EM ROLOS DE 18 MM X 50 M (L X C)</t>
  </si>
  <si>
    <t>00006005</t>
  </si>
  <si>
    <t>REGISTRO GAVETA COM ACABAMENTO E CANOPLA CROMADOS, SIMPLES, BITOLA 3/4 " (REF 1509)</t>
  </si>
  <si>
    <t>94792</t>
  </si>
  <si>
    <t>REGISTRO DE GAVETA BRUTO, LATÃO, ROSCÁVEL, 1", COM ACABAMENTO E CANOPLA CROMADOS - FORNECIMENTO E INSTALAÇÃO. AF_08/2021</t>
  </si>
  <si>
    <t>00006013</t>
  </si>
  <si>
    <t>REGISTRO GAVETA COM ACABAMENTO E CANOPLA CROMADOS, SIMPLES, BITOLA 1 " (REF 1509)</t>
  </si>
  <si>
    <t>103042</t>
  </si>
  <si>
    <t>REGISTRO DE ESFERA, PVC, ROSCÁVEL, COM BORBOLETA, 3/4" - FORNECIMENTO E INSTALAÇÃO. AF_08/2021</t>
  </si>
  <si>
    <t>00006031</t>
  </si>
  <si>
    <t>REGISTRO DE ESFERA PVC, COM BORBOLETA, COM ROSCA EXTERNA, DE 3/4"</t>
  </si>
  <si>
    <t>89351</t>
  </si>
  <si>
    <t>REGISTRO DE PRESSÃO BRUTO, LATÃO,  ROSCÁVEL, 3/4'' - FORNECIMENTO E INSTALAÇÃO. AF_08/2021</t>
  </si>
  <si>
    <t>00011753</t>
  </si>
  <si>
    <t>REGISTRO PRESSAO BRUTO EM LATAO FORJADO, BITOLA 3/4 " (REF 1400)</t>
  </si>
  <si>
    <t>89728</t>
  </si>
  <si>
    <t>CURVA CURTA 90 GRAUS, PVC, SERIE NORMAL, ESGOTO PREDIAL, DN 40 MM, JUNTA SOLDÁVEL, FORNECIDO E INSTALADO EM RAMAL DE DESCARGA OU RAMAL DE ESGOTO SANITÁRIO. AF_08/2022</t>
  </si>
  <si>
    <t>00001933</t>
  </si>
  <si>
    <t>CURVA PVC CURTA 90 GRAUS, DN 40 MM, PARA ESGOTO PREDIAL</t>
  </si>
  <si>
    <t>89732</t>
  </si>
  <si>
    <t>JOELHO 45 GRAUS, PVC, SERIE NORMAL, ESGOTO PREDIAL, DN 50 MM, JUNTA ELÁSTICA, FORNECIDO E INSTALADO EM RAMAL DE DESCARGA OU RAMAL DE ESGOTO SANITÁRIO. AF_08/2022</t>
  </si>
  <si>
    <t>00000296</t>
  </si>
  <si>
    <t>ANEL BORRACHA PARA TUBO ESGOTO PREDIAL, DN 50 MM (NBR 5688)</t>
  </si>
  <si>
    <t>00003518</t>
  </si>
  <si>
    <t>JOELHO PVC, SOLDAVEL, PB, 45 GRAUS, DN 50 MM, PARA ESGOTO PREDIAL</t>
  </si>
  <si>
    <t>00020078</t>
  </si>
  <si>
    <t>PASTA LUBRIFICANTE PARA TUBOS E CONEXOES COM JUNTA ELASTICA, EMBALAGEM DE *400* GR (USO EM PVC, ACO, POLIETILENO E OUTROS)</t>
  </si>
  <si>
    <t>89810</t>
  </si>
  <si>
    <t>JOELHO 45 GRAUS, PVC, SERIE NORMAL, ESGOTO PREDIAL, DN 100 MM, JUNTA ELÁSTICA, FORNECIDO E INSTALADO EM PRUMADA DE ESGOTO SANITÁRIO OU VENTILAÇÃO. AF_08/2022</t>
  </si>
  <si>
    <t>00000301</t>
  </si>
  <si>
    <t>ANEL BORRACHA PARA TUBO ESGOTO PREDIAL, DN 100 MM (NBR 5688)</t>
  </si>
  <si>
    <t>00003528</t>
  </si>
  <si>
    <t>JOELHO PVC, SOLDAVEL, PB, 45 GRAUS, DN 100 MM, PARA ESGOTO PREDIAL</t>
  </si>
  <si>
    <t>89744</t>
  </si>
  <si>
    <t>JOELHO 90 GRAUS, PVC, SERIE NORMAL, ESGOTO PREDIAL, DN 100 MM, JUNTA ELÁSTICA, FORNECIDO E INSTALADO EM RAMAL DE DESCARGA OU RAMAL DE ESGOTO SANITÁRIO. AF_08/2022</t>
  </si>
  <si>
    <t>00003520</t>
  </si>
  <si>
    <t>JOELHO PVC, SOLDAVEL, PB, 90 GRAUS, DN 100 MM, PARA ESGOTO PREDIAL</t>
  </si>
  <si>
    <t>S01671</t>
  </si>
  <si>
    <t>Joelho de 90° em pvc rígido c/ anéis, para esgoto secundário, diâm = 40mm</t>
  </si>
  <si>
    <t>I00162</t>
  </si>
  <si>
    <t>Anel borracha p/ tubo pvc sanitário predial, d=  40mm</t>
  </si>
  <si>
    <t>I03517S</t>
  </si>
  <si>
    <t>Joelho pvc, soldavel, bb, 90 graus, sem anel, dn 40 mm, para esgoto predial secundario</t>
  </si>
  <si>
    <t>I01703</t>
  </si>
  <si>
    <t>Pasta lubrificante p/  pvc je</t>
  </si>
  <si>
    <t>S01562</t>
  </si>
  <si>
    <t>Junção simples em pvc rígido soldável, para esgoto primário, diâm = 100 x 50mm</t>
  </si>
  <si>
    <t>I01270</t>
  </si>
  <si>
    <t>Juncao simples pvc rigido p/ esgoto primario, diam =100 x  50mm</t>
  </si>
  <si>
    <t>89711</t>
  </si>
  <si>
    <t>TUBO PVC, SERIE NORMAL, ESGOTO PREDIAL, DN 40 MM, FORNECIDO E INSTALADO EM RAMAL DE DESCARGA OU RAMAL DE ESGOTO SANITÁRIO. AF_08/2022</t>
  </si>
  <si>
    <t>00009835</t>
  </si>
  <si>
    <t>TUBO PVC  SERIE NORMAL, DN 40 MM, PARA ESGOTO  PREDIAL (NBR 5688)</t>
  </si>
  <si>
    <t>89712</t>
  </si>
  <si>
    <t>TUBO PVC, SERIE NORMAL, ESGOTO PREDIAL, DN 50 MM, FORNECIDO E INSTALADO EM RAMAL DE DESCARGA OU RAMAL DE ESGOTO SANITÁRIO. AF_08/2022</t>
  </si>
  <si>
    <t>00009838</t>
  </si>
  <si>
    <t>TUBO PVC SERIE NORMAL, DN 50 MM, PARA ESGOTO PREDIAL (NBR 5688)</t>
  </si>
  <si>
    <t>89714</t>
  </si>
  <si>
    <t>TUBO PVC, SERIE NORMAL, ESGOTO PREDIAL, DN 100 MM, FORNECIDO E INSTALADO EM RAMAL DE DESCARGA OU RAMAL DE ESGOTO SANITÁRIO. AF_08/2022</t>
  </si>
  <si>
    <t>00009836</t>
  </si>
  <si>
    <t>TUBO PVC  SERIE NORMAL, DN 100 MM, PARA ESGOTO  PREDIAL (NBR 5688)</t>
  </si>
  <si>
    <t>89707</t>
  </si>
  <si>
    <t>CAIXA SIFONADA, PVC, DN 100 X 100 X 50 MM, JUNTA ELÁSTICA, FORNECIDA E INSTALADA EM RAMAL DE DESCARGA OU EM RAMAL DE ESGOTO SANITÁRIO. AF_08/2022</t>
  </si>
  <si>
    <t>00005103</t>
  </si>
  <si>
    <t>CAIXA SIFONADA PVC, 100 X 100 X 50 MM, COM GRELHA REDONDA, BRANCA</t>
  </si>
  <si>
    <t>89709</t>
  </si>
  <si>
    <t>RALO SIFONADO, PVC, DN 100 X 40 MM, JUNTA SOLDÁVEL, FORNECIDO E INSTALADO EM RAMAL DE DESCARGA OU EM RAMAL DE ESGOTO SANITÁRIO. AF_08/2022</t>
  </si>
  <si>
    <t>00011741</t>
  </si>
  <si>
    <t>RALO SIFONADO CILINDRICO, PVC, 100 X 40 MM,  COM GRELHA REDONDA BRANCA</t>
  </si>
  <si>
    <t>97902</t>
  </si>
  <si>
    <t>CAIXA ENTERRADA HIDRÁULICA RETANGULAR EM ALVENARIA COM TIJOLOS CERÂMICOS MACIÇOS, DIMENSÕES INTERNAS: 0,6X0,6X0,6 M PARA REDE DE ESGOTO. AF_12/2020</t>
  </si>
  <si>
    <t>5679</t>
  </si>
  <si>
    <t>RETROESCAVADEIRA SOBRE RODAS COM CARREGADEIRA, TRAÇÃO 4X4, POTÊNCIA LÍQ. 88 HP, CAÇAMBA CARREG. CAP. MÍN. 1 M3, CAÇAMBA RETRO CAP. 0,26 M3, PESO OPERACIONAL MÍN. 6.674 KG, PROFUNDIDADE ESCAVAÇÃO MÁX. 4,37 M - CHI DIURNO. AF_06/2014</t>
  </si>
  <si>
    <t>5678</t>
  </si>
  <si>
    <t>RETROESCAVADEIRA SOBRE RODAS COM CARREGADEIRA, TRAÇÃO 4X4, POTÊNCIA LÍQ. 88 HP, CAÇAMBA CARREG. CAP. MÍN. 1 M3, CAÇAMBA RETRO CAP. 0,26 M3, PESO OPERACIONAL MÍN. 6.674 KG, PROFUNDIDADE ESCAVAÇÃO MÁX. 4,37 M - CHP DIURNO. AF_06/2014</t>
  </si>
  <si>
    <t>00004491</t>
  </si>
  <si>
    <t>PONTALETE *7,5 X 7,5* CM EM PINUS, MISTA OU EQUIVALENTE DA REGIAO - BRUTA</t>
  </si>
  <si>
    <t>00005069</t>
  </si>
  <si>
    <t>PREGO DE ACO POLIDO COM CABECA 17 X 27 (2 1/2 X 11)</t>
  </si>
  <si>
    <t>00004517</t>
  </si>
  <si>
    <t>SARRAFO *2,5 X 7,5* CM EM PINUS, MISTA OU EQUIVALENTE DA REGIAO - BRUTA</t>
  </si>
  <si>
    <t>00006193</t>
  </si>
  <si>
    <t>TABUA  NAO  APARELHADA  *2,5 X 20* CM, EM MACARANDUBA, ANGELIM OU EQUIVALENTE DA REGIAO - BRUTA</t>
  </si>
  <si>
    <t>00007258</t>
  </si>
  <si>
    <t>TIJOLO CERAMICO MACICO COMUM *5 X 10 X 20* CM (L X A X C)</t>
  </si>
  <si>
    <t>100475</t>
  </si>
  <si>
    <t>ARGAMASSA TRAÇO 1:3 (EM VOLUME DE CIMENTO E AREIA MÉDIA ÚMIDA) COM ADIÇÃO DE IMPERMEABILIZANTE, PREPARO MECÂNICO COM BETONEIRA 400 L. AF_08/2019</t>
  </si>
  <si>
    <t>87316</t>
  </si>
  <si>
    <t>ARGAMASSA TRAÇO 1:4 (EM VOLUME DE CIMENTO E AREIA GROSSA ÚMIDA) PARA CHAPISCO CONVENCIONAL, PREPARO MECÂNICO COM BETONEIRA 400 L. AF_08/2019</t>
  </si>
  <si>
    <t>97735</t>
  </si>
  <si>
    <t>PEÇA RETANGULAR PRÉ-MOLDADA, VOLUME DE CONCRETO DE 30 A 100 LITROS, TAXA DE AÇO APROXIMADA DE 30KG/M³. AF_01/2018</t>
  </si>
  <si>
    <t>101616</t>
  </si>
  <si>
    <t>PREPARO DE FUNDO DE VALA COM LARGURA MENOR QUE 1,5 M (ACERTO DO SOLO NATURAL). AF_08/2020</t>
  </si>
  <si>
    <t>86932</t>
  </si>
  <si>
    <t>VASO SANITÁRIO SIFONADO COM CAIXA ACOPLADA LOUÇA BRANCA - PADRÃO MÉDIO, INCLUSO ENGATE FLEXÍVEL EM METAL CROMADO, 1/2  X 40CM - FORNECIMENTO E INSTALAÇÃO. AF_01/2020</t>
  </si>
  <si>
    <t>86887</t>
  </si>
  <si>
    <t>ENGATE FLEXÍVEL EM INOX, 1/2  X 40CM - FORNECIMENTO E INSTALAÇÃO. AF_01/2020</t>
  </si>
  <si>
    <t>86888</t>
  </si>
  <si>
    <t>VASO SANITÁRIO SIFONADO COM CAIXA ACOPLADA LOUÇA BRANCA - FORNECIMENTO E INSTALAÇÃO. AF_01/2020</t>
  </si>
  <si>
    <t>86943</t>
  </si>
  <si>
    <t>LAVATÓRIO LOUÇA BRANCA SUSPENSO, 29,5 X 39CM OU EQUIVALENTE, PADRÃO POPULAR, INCLUSO SIFÃO FLEXÍVEL EM PVC, VÁLVULA E ENGATE FLEXÍVEL 30CM EM PLÁSTICO E TORNEIRA CROMADA DE MESA, PADRÃO POPULAR - FORNECIMENTO E INSTALAÇÃO. AF_01/2020</t>
  </si>
  <si>
    <t>86884</t>
  </si>
  <si>
    <t>ENGATE FLEXÍVEL EM PLÁSTICO BRANCO, 1/2? X 30CM - FORNECIMENTO E INSTALAÇÃO. AF_01/2020</t>
  </si>
  <si>
    <t>86904</t>
  </si>
  <si>
    <t>LAVATÓRIO LOUÇA BRANCA SUSPENSO, 29,5 X 39CM OU EQUIVALENTE, PADRÃO POPULAR - FORNECIMENTO E INSTALAÇÃO. AF_01/2020</t>
  </si>
  <si>
    <t>86883</t>
  </si>
  <si>
    <t>SIFÃO DO TIPO FLEXÍVEL EM PVC 1  X 1.1/2  - FORNECIMENTO E INSTALAÇÃO. AF_01/2020</t>
  </si>
  <si>
    <t>86906</t>
  </si>
  <si>
    <t>TORNEIRA CROMADA DE MESA, 1/2? OU 3/4?, PARA LAVATÓRIO, PADRÃO POPULAR - FORNECIMENTO E INSTALAÇÃO. AF_01/2020</t>
  </si>
  <si>
    <t>86879</t>
  </si>
  <si>
    <t>VÁLVULA EM PLÁSTICO 1? PARA PIA, TANQUE OU LAVATÓRIO, COM OU SEM LADRÃO - FORNECIMENTO E INSTALAÇÃO. AF_01/2020</t>
  </si>
  <si>
    <t>100868</t>
  </si>
  <si>
    <t>BARRA DE APOIO RETA, EM ACO INOX POLIDO, COMPRIMENTO 80 CM,  FIXADA NA PAREDE - FORNECIMENTO E INSTALAÇÃO. AF_01/2020</t>
  </si>
  <si>
    <t>00036081</t>
  </si>
  <si>
    <t>BARRA DE APOIO RETA, EM ACO INOX POLIDO, COMPRIMENTO 80CM, DIAMETRO MINIMO 3 CM</t>
  </si>
  <si>
    <t>00004351</t>
  </si>
  <si>
    <t>PARAFUSO NIQUELADO 3 1/2" COM ACABAMENTO CROMADO PARA FIXAR PECA SANITARIA, INCLUI PORCA CEGA, ARRUELA E BUCHA DE NYLON TAMANHO S-8</t>
  </si>
  <si>
    <t>S12127</t>
  </si>
  <si>
    <t>Barra de apoio, para lavatório, tres lados, fixa, em aço inox, l= 40x 60cm, d=1 1/4", Jackwal ou similar</t>
  </si>
  <si>
    <t>I09408</t>
  </si>
  <si>
    <t>Barra de apoio para lavatório em meio de vão, três lados, em aço inox, L=40 x 60cm, d=1 1/4"</t>
  </si>
  <si>
    <t>S08016</t>
  </si>
  <si>
    <t>Tanque de louça (deca ref. tq 01)s em coluna, com torneira metálica (deca linha c23 ref 1153), sifão c/ válvula de plástico e conjunto de fixação  ou similares - Rev. 01</t>
  </si>
  <si>
    <t>I00981</t>
  </si>
  <si>
    <t>Fita veda rosca 18mm</t>
  </si>
  <si>
    <t>I00668</t>
  </si>
  <si>
    <t>Fixação para tanque, DECA FT11 ou similar</t>
  </si>
  <si>
    <t>I02012</t>
  </si>
  <si>
    <t>Sifao com valvula para tanque lavar, 1 1/4" x 40, Akros nº. 8 ou similar</t>
  </si>
  <si>
    <t>I04660</t>
  </si>
  <si>
    <t>Tanque louça, branco, sem coluna (Deca - ref. tq-01 ou similar)</t>
  </si>
  <si>
    <t>I13984S</t>
  </si>
  <si>
    <t>Torneira metalica cromada, cano curto, com arejador, sem bico plastico, de parede, para uso geral, 1/2 " ou 3/4 " (ref 1152 / 1154)</t>
  </si>
  <si>
    <t>98509</t>
  </si>
  <si>
    <t>PLANTIO DE ARBUSTO OU  CERCA VIVA. AF_05/2018</t>
  </si>
  <si>
    <t>88441</t>
  </si>
  <si>
    <t>JARDINEIRO COM ENCARGOS COMPLEMENTARES</t>
  </si>
  <si>
    <t>00000365</t>
  </si>
  <si>
    <t>MUDA DE ARBUSTO FOLHAGEM, SANSAO-DO-CAMPO OU EQUIVALENTE DA REGIAO, H= *50 A 70* CM</t>
  </si>
  <si>
    <t>98504</t>
  </si>
  <si>
    <t>PLANTIO DE GRAMA BATATAIS EM PLACAS. AF_05/2018</t>
  </si>
  <si>
    <t>00003324</t>
  </si>
  <si>
    <t>GRAMA BATATAIS EM PLACAS, SEM PLANTIO</t>
  </si>
  <si>
    <t>98516</t>
  </si>
  <si>
    <t>PLANTIO DE PALMEIRA COM ALTURA DE MUDA MENOR OU IGUAL A 2,00 M. AF_05/2018</t>
  </si>
  <si>
    <t>91635</t>
  </si>
  <si>
    <t>GUINDAUTO HIDRÁULICO, CAPACIDADE MÁXIMA DE CARGA 6500 KG, MOMENTO MÁXIMO DE CARGA 5,8 TM, ALCANCE MÁXIMO HORIZONTAL 7,60 M, INCLUSIVE CAMINHÃO TOCO PBT 9.700 KG, POTÊNCIA DE 160 CV - CHI DIURNO. AF_08/2015</t>
  </si>
  <si>
    <t>91634</t>
  </si>
  <si>
    <t>GUINDAUTO HIDRÁULICO, CAPACIDADE MÁXIMA DE CARGA 6500 KG, MOMENTO MÁXIMO DE CARGA 5,8 TM, ALCANCE MÁXIMO HORIZONTAL 7,60 M, INCLUSIVE CAMINHÃO TOCO PBT 9.700 KG, POTÊNCIA DE 160 CV - CHP DIURNO. AF_08/2015</t>
  </si>
  <si>
    <t>00038641</t>
  </si>
  <si>
    <t>MUDA DE PALMEIRA ARECA, H= *1,50* M</t>
  </si>
  <si>
    <t>Código</t>
  </si>
  <si>
    <t>Descrição</t>
  </si>
  <si>
    <t>Fonte</t>
  </si>
  <si>
    <t>Unid</t>
  </si>
  <si>
    <t>Coeficiente</t>
  </si>
  <si>
    <t>Preço Unitário</t>
  </si>
  <si>
    <t>Total</t>
  </si>
  <si>
    <t>Composição de Custo Unitário</t>
  </si>
  <si>
    <t>CÓDIGO</t>
  </si>
  <si>
    <t>DESCRIÇÃO</t>
  </si>
  <si>
    <t>UND</t>
  </si>
  <si>
    <t>3</t>
  </si>
  <si>
    <t>70</t>
  </si>
  <si>
    <t>107</t>
  </si>
  <si>
    <t>122</t>
  </si>
  <si>
    <t>BDI</t>
  </si>
  <si>
    <t>DATA BASE</t>
  </si>
  <si>
    <t>maio, 2023</t>
  </si>
  <si>
    <t>1.1</t>
  </si>
  <si>
    <t>1.2</t>
  </si>
  <si>
    <t>SERVIÇOS PRELIMINARES</t>
  </si>
  <si>
    <t>PLACA INDICATIVA DE OBRA</t>
  </si>
  <si>
    <t>2.1</t>
  </si>
  <si>
    <t>2.2</t>
  </si>
  <si>
    <t>2.3</t>
  </si>
  <si>
    <t>MOVIMENTO DE TERRA</t>
  </si>
  <si>
    <t>3.1</t>
  </si>
  <si>
    <t>INFRAESTRUTURA: FUNDAÇÕES</t>
  </si>
  <si>
    <t>3.2</t>
  </si>
  <si>
    <t>3.1.1</t>
  </si>
  <si>
    <t>SAPATAS</t>
  </si>
  <si>
    <t>3.1.2</t>
  </si>
  <si>
    <t>EMBASAMENTO</t>
  </si>
  <si>
    <t>3.2.1</t>
  </si>
  <si>
    <t>3.2.2</t>
  </si>
  <si>
    <t>3.3</t>
  </si>
  <si>
    <t>3.3.1</t>
  </si>
  <si>
    <t>VIGA BALDRAME</t>
  </si>
  <si>
    <t>4.1</t>
  </si>
  <si>
    <t>4.1.1</t>
  </si>
  <si>
    <t>SUPERESTRUTURA:PILARES, VIGAS, VERGA, CONTRA VERGA E LAJE</t>
  </si>
  <si>
    <t>PILAR</t>
  </si>
  <si>
    <t>VIGA</t>
  </si>
  <si>
    <t>4.2</t>
  </si>
  <si>
    <t>4.2.1</t>
  </si>
  <si>
    <t>4.3</t>
  </si>
  <si>
    <t>4.3.1</t>
  </si>
  <si>
    <t>LAJE</t>
  </si>
  <si>
    <t>LAJE PRE-MOLDADA P/PISO, SOBRECARGA 200KG/M2, VAOS ATE 3,50M/E=8CM, C/LAJOTAS E CAP.C/CONC FCK=20MPA, 4CM, INTER-EIXO 38CM, C/ESCORAMENTO (REAPR3X) E FERRAGEM NEGATIVA</t>
  </si>
  <si>
    <t>PILARETES DE AMARRAÇÃO (15X20)CM PLATIBANDA</t>
  </si>
  <si>
    <t>4.4</t>
  </si>
  <si>
    <t>VERGAS E CONTRA VERGAS</t>
  </si>
  <si>
    <t>4.4.1</t>
  </si>
  <si>
    <t>4.4.2</t>
  </si>
  <si>
    <t>4.4.3</t>
  </si>
  <si>
    <t>4.4.4</t>
  </si>
  <si>
    <t>ALVENARIA</t>
  </si>
  <si>
    <t>5.1</t>
  </si>
  <si>
    <t>5.2</t>
  </si>
  <si>
    <t>6.1</t>
  </si>
  <si>
    <t>6.1.1</t>
  </si>
  <si>
    <t>ESQUADRIAS</t>
  </si>
  <si>
    <t>PORTAS</t>
  </si>
  <si>
    <t>6.1.2</t>
  </si>
  <si>
    <t>6.1.3</t>
  </si>
  <si>
    <t>6.1.4</t>
  </si>
  <si>
    <t>6.1.5</t>
  </si>
  <si>
    <t>6.1.6</t>
  </si>
  <si>
    <t>PRÓPRIO</t>
  </si>
  <si>
    <t>PORTA EM MADEIRA COMPENSADA (CANELA), LISA, SEMI-ÔCA, 1,20 X 2,10 M, 2FOLHAS, TIPO VAI-VEM, INCLUSIVE BATENTES E FERRAGENS</t>
  </si>
  <si>
    <t>6.2</t>
  </si>
  <si>
    <t>6.2.1</t>
  </si>
  <si>
    <t>JANELAS E FACHADA</t>
  </si>
  <si>
    <t>6.2.2</t>
  </si>
  <si>
    <t>6.2.3</t>
  </si>
  <si>
    <t>7.1</t>
  </si>
  <si>
    <t>7.1.1</t>
  </si>
  <si>
    <t>COBERTURA</t>
  </si>
  <si>
    <t>COBERTURA FIBROCIMENTO</t>
  </si>
  <si>
    <t>FABRICAÇÃO E INSTALAÇÃO DE ESTRUTURA PONTALETADA DE MADEIRA NÃO APARELHADA PARA TELHADOS COM ATÉ 2 ÁGUAS E PARA TELHA ONDULADA DE FIBROCIMENTO, METÁLICA, PLÁSTICA OU TERMOACÚSTICA, INCLUSO TRANSPORTE VERTICAL. AF_12/2015</t>
  </si>
  <si>
    <t>7.1.2</t>
  </si>
  <si>
    <t>7.1.3</t>
  </si>
  <si>
    <t>7.1.4</t>
  </si>
  <si>
    <t>7.2</t>
  </si>
  <si>
    <t>7.2.1</t>
  </si>
  <si>
    <t>ESTRUTURA METALICA COBERTURA</t>
  </si>
  <si>
    <t>7.2.2</t>
  </si>
  <si>
    <t>7.2.3</t>
  </si>
  <si>
    <t>7.2.4</t>
  </si>
  <si>
    <t>8.1</t>
  </si>
  <si>
    <t>8.2</t>
  </si>
  <si>
    <t>9.1</t>
  </si>
  <si>
    <t>10.1</t>
  </si>
  <si>
    <t>FORRO</t>
  </si>
  <si>
    <t>IMPERMEABILIZAÇÃO</t>
  </si>
  <si>
    <t>PAVIMENTAÇÃO</t>
  </si>
  <si>
    <t>10.2</t>
  </si>
  <si>
    <t>10.3</t>
  </si>
  <si>
    <t>11.1</t>
  </si>
  <si>
    <t>REVESTIMENTO</t>
  </si>
  <si>
    <t>11.2</t>
  </si>
  <si>
    <t>11.3</t>
  </si>
  <si>
    <t>11.4</t>
  </si>
  <si>
    <t>12.1</t>
  </si>
  <si>
    <t>12.2</t>
  </si>
  <si>
    <t>12.3</t>
  </si>
  <si>
    <t>12.4</t>
  </si>
  <si>
    <t>PINTURA</t>
  </si>
  <si>
    <t>13.1</t>
  </si>
  <si>
    <t>INSTALAÇÕES ELÉTRICAS</t>
  </si>
  <si>
    <t>MASSA ÚNICA, PARA RECEBIMENTO DE PINTURA OU CERÂMICA, ARGAMASSA INDUSTRIALIZADA, APLICADO COM EQUIPAMENTO DE MISTURA E PROJEÇÃO DE 1,5 M3/H EM FACES INTERNAS DE PAREDES DE AMBIENTES COM ÁREA MAIOR QUE 10M2, ESPESSURA 5MM, SEM TALISCAS. AF_06/2014</t>
  </si>
  <si>
    <t>13.2</t>
  </si>
  <si>
    <t>13.3</t>
  </si>
  <si>
    <t>13.4</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</si>
  <si>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</si>
  <si>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</si>
  <si>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</si>
  <si>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</si>
  <si>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</si>
  <si>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</si>
  <si>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</si>
  <si>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</si>
  <si>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</si>
  <si>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</si>
  <si>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</si>
  <si>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</si>
  <si>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</si>
  <si>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</si>
  <si>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</si>
  <si>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</si>
  <si>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</si>
  <si>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</si>
  <si>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</si>
  <si>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</si>
  <si>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</si>
  <si>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</si>
  <si>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</si>
  <si>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</si>
  <si>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</si>
  <si>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</si>
  <si>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</si>
  <si>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</si>
  <si>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</si>
  <si>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</si>
  <si>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</si>
  <si>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</si>
  <si>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</si>
  <si>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</si>
  <si>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14.1</t>
  </si>
  <si>
    <t>14.1.1</t>
  </si>
  <si>
    <t>INSTALAÇÕES HIDRÁULICAS</t>
  </si>
  <si>
    <t>TUBULAÇÕES E CONEXÕES EM PVC</t>
  </si>
  <si>
    <t>14.1.2</t>
  </si>
  <si>
    <t>14.1.3</t>
  </si>
  <si>
    <t>14.1.4</t>
  </si>
  <si>
    <t>14.1.5</t>
  </si>
  <si>
    <t>14.1.6</t>
  </si>
  <si>
    <t>14.1.7</t>
  </si>
  <si>
    <t>14.1.8</t>
  </si>
  <si>
    <t>14.1.9</t>
  </si>
  <si>
    <t>14.1.10</t>
  </si>
  <si>
    <t>14.1.11</t>
  </si>
  <si>
    <t>14.1.12</t>
  </si>
  <si>
    <t>14.1.13</t>
  </si>
  <si>
    <t>14.1.14</t>
  </si>
  <si>
    <t>14.1.15</t>
  </si>
  <si>
    <t>14.1.16</t>
  </si>
  <si>
    <t>14.1.17</t>
  </si>
  <si>
    <t>14.1.18</t>
  </si>
  <si>
    <t>14.1.19</t>
  </si>
  <si>
    <t>14.1.20</t>
  </si>
  <si>
    <t>14.2.1</t>
  </si>
  <si>
    <t>14.2.2</t>
  </si>
  <si>
    <t>14.2.3</t>
  </si>
  <si>
    <t>14.2.4</t>
  </si>
  <si>
    <t>14.2</t>
  </si>
  <si>
    <t>ACESSÓRIOS E COMPLEMENTOS</t>
  </si>
  <si>
    <t>15.1</t>
  </si>
  <si>
    <t>15.1.1</t>
  </si>
  <si>
    <t>INSTALAÇÕES SANITÁRIAS</t>
  </si>
  <si>
    <t>TUBOS E CONEXÕES</t>
  </si>
  <si>
    <t>15.1.2</t>
  </si>
  <si>
    <t>15.1.3</t>
  </si>
  <si>
    <t>15.1.4</t>
  </si>
  <si>
    <t>15.1.5</t>
  </si>
  <si>
    <t>15.1.6</t>
  </si>
  <si>
    <t>15.1.7</t>
  </si>
  <si>
    <t>15.1.8</t>
  </si>
  <si>
    <t>15.1.9</t>
  </si>
  <si>
    <t>15.1.10</t>
  </si>
  <si>
    <t>15.1.11</t>
  </si>
  <si>
    <t>15.1.12</t>
  </si>
  <si>
    <t>15.2</t>
  </si>
  <si>
    <t>15.2.1</t>
  </si>
  <si>
    <t>LOUÇAS E METAIS</t>
  </si>
  <si>
    <t>15.2.2</t>
  </si>
  <si>
    <t>15.2.3</t>
  </si>
  <si>
    <t>15.2.4</t>
  </si>
  <si>
    <t>15.2.5</t>
  </si>
  <si>
    <t>15.2.6</t>
  </si>
  <si>
    <t>17.1</t>
  </si>
  <si>
    <t>16.1</t>
  </si>
  <si>
    <t>16.2</t>
  </si>
  <si>
    <t>16.3</t>
  </si>
  <si>
    <t>01/2024</t>
  </si>
  <si>
    <t>URBANIZAÇÃO</t>
  </si>
  <si>
    <t>SERVIÇOS DIVERSOS</t>
  </si>
  <si>
    <t>LIMPEZA FINAL DA OBRA</t>
  </si>
  <si>
    <t>JANELA DE ALUMÍNIO MAXIM-AR, FIXAÇÃO COM PARAFUSO SOBRE CONTRAMARCO (EXCLUSIVE CONTRAMARCO), COM VIDROS, PADRONIZADO.</t>
  </si>
  <si>
    <t>LUMINÁRIA PLAFON 25W LED SOBREPOR - FORNECIMENTO E INSTALAÇÃO</t>
  </si>
  <si>
    <t>LUMINÁRIA PLAFON 50W LED SOBREPOR - FORNECIMENTO E INSTALAÇÃO</t>
  </si>
  <si>
    <t>LUMINÁRIA TIPO BALIZADOR PARA AMBIENTE ABERTO, CORPO EM ALUMÍNIO PINTADO, DIFUSOR EM VIDEO PLANO FOSCO, REF. F-5023/M DO PROJETO OU SIMILAR</t>
  </si>
  <si>
    <t>ENTRADA DE ENERGIA ELÉTRICA, AÉREA, TRIFÁSICA, COM CAIXA DE SOBREPOR, CABO DE 25 MM2 E DISJUNTOR DIN 70A (INCLUSO O POSTE DE CONCRETO).</t>
  </si>
  <si>
    <t>11945</t>
  </si>
  <si>
    <t>C</t>
  </si>
  <si>
    <t>BUCHA DE NYLON SEM ABAS S4</t>
  </si>
  <si>
    <t>CABO DE COBRE FLEXÍVEL ISOLADO, 2,5 MM², ANTI-CHAMA 0,6/1,0 KV, PARA CIRCUITOS TERMINAIS - FORNECIMENTO E INSTALAÇÃO. AF_12/2015</t>
  </si>
  <si>
    <t>CABO DE COBRE FLEXÍVEL ISOLADO, 4 MM², ANTI-CHAMA 450/750 V, PARA CIRCUITOS TERMINAIS - FORNECIMENTO E INSTALAÇÃO. AF_12/2015</t>
  </si>
  <si>
    <t>2638</t>
  </si>
  <si>
    <t>2639</t>
  </si>
  <si>
    <t>4375</t>
  </si>
  <si>
    <t>LUVA PARA ELETRODUTO, EM ACO GALVANIZADO ELETROLITICO, DIAMETRO DE 25 MM (1")</t>
  </si>
  <si>
    <t>LUVA PARA ELETRODUTO, EM ACO GALVANIZADO ELETROLITICO, DIAMETRO DE 32 MM (1 1/4")</t>
  </si>
  <si>
    <t>BUCHA DE NYLON SEM ABA S6</t>
  </si>
  <si>
    <t>829</t>
  </si>
  <si>
    <t>BUCHA DE REDUCAO DE PVC, SOLDAVEL, CURTA, COM 32 X 25 MM, PARA AGUA FRIA PREDIAL</t>
  </si>
  <si>
    <t>JOELHO DE REDUÇÃO 90º SOLDÁVEL COM BUCHA DE LATÃO 25 MM 1/2"</t>
  </si>
  <si>
    <t>3521</t>
  </si>
  <si>
    <t>JOELHO PVC,  SOLDAVEL COM ROSCA, 90 GRAUS, 20 MM X 1/2", PARA AGUA FRIA PREDIAL</t>
  </si>
  <si>
    <t>ADAPTADOR CURTO COM BOLSA E ROSCA PARA REGISTRO, PVC, SOLDÁVEL, DN 20MM X 1/2, INSTALADO EM RAMAL DE DISTRIBUIÇÃO DE ÁGUA - FORNECIMENTO E INSTALAÇÃO. AF_12/2014</t>
  </si>
  <si>
    <t>REGISTRO DE GAVETA BRUTO, LATÃO, ROSCÁVEL, 3/4", COM ACABAMENTO E CANOPLA CROMADOS. FORNECIDO E INSTALADO EM RAMAL DE ÁGUA. AF_12/2014</t>
  </si>
  <si>
    <t>REGISTRO DE GAVETA BRUTO, LATÃO, ROSCÁVEL, 1, COM ACABAMENTO E CANOPLA CROMADOS, INSTALADO EM RESERVAÇÃO DE ÁGUA DE EDIFICAÇÃO QUE POSSUA RESERVATÓRIO DE FIBRA/FIBROCIMENTO  FORNECIMENTO E INSTALAÇÃO. AF_06/2016</t>
  </si>
  <si>
    <t>REGISTRO DE PRESSÃO BRUTO, LATÃO,  ROSCÁVEL, 3/4''</t>
  </si>
  <si>
    <t>CURVA CURTA 90 GRAUS, PVC, SERIE NORMAL, ESGOTO PREDIAL, DN 40 MM, JUNTA SOLDÁVEL, FORNECIDO E INSTALADO EM RAMAL DE DESCARGA OU RAMAL DE ESGOTO SANITÁRIO. AF_12/2014</t>
  </si>
  <si>
    <t>JOELHO 45 GRAUS, PVC, SERIE NORMAL, ESGOTO PREDIAL, DN 50 MM, JUNTA ELÁSTICA, FORNECIDO E INSTALADO EM RAMAL DE DESCARGA OU RAMAL DE ESGOTO SANITÁRIO. AF_12/2014</t>
  </si>
  <si>
    <t>JOELHO 45 GRAUS, PVC, SERIE NORMAL, ESGOTO PREDIAL, DN 100 MM, JUNTA ELÁSTICA, FORNECIDO E INSTALADO EM PRUMADA DE ESGOTO SANITÁRIO OU VENTILAÇÃO. AF_12/2014</t>
  </si>
  <si>
    <t>JOELHO 90 GRAUS, PVC, SERIE NORMAL, ESGOTO PREDIAL, DN 100 MM, JUNTA ELÁSTICA, FORNECIDO E INSTALADO EM RAMAL DE DESCARGA OU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</si>
  <si>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</si>
  <si>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</si>
  <si>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100 MM, FORNECIDO E INSTALADO EM RAMAL DE DESCARGA OU RAMAL DE ESGOTO SANITÁRIO. AF_12/2014</t>
  </si>
  <si>
    <t>CAIXA SIFONADA, PVC, DN 100 X 100 X 50 MM, JUNTA ELÁSTICA, FORNECIDA E INSTALADA EM RAMAL DE DESCARGA OU EM RAMAL DE ESGOTO SANITÁRIO. AF_12/2014</t>
  </si>
  <si>
    <t>RALO SIFONADO, PVC, DN 100 X 40 MM, JUNTA SOLDÁVEL, FORNECIDO E INSTALADO EM RAMAL DE DESCARGA OU EM RAMAL DE ESGOTO SANITÁRIO. AF_12/2014</t>
  </si>
  <si>
    <t>Lavatório com bancada em granito cinza andorinha, e = 2cm, dim 1,50x0.60, com 01 cuba de louça de embutir, 1 sifão ajustável metalizado, 1 válvula cromada, 1 torneira cromada, indusive rodopia 10 cm, assentada.</t>
  </si>
  <si>
    <t>3743</t>
  </si>
  <si>
    <t>LAJE PRE-MOLDADA CONVENCIONAL (LAJOTAS + VIGOTAS) PARA PISO, UNIDIRECIONAL, SOBRECARGA DE 200 KG/M2, VAO ATE 3,50 M (SEM COLOCACAO)</t>
  </si>
  <si>
    <t>4491</t>
  </si>
  <si>
    <t>PONTALETE DE MADEIRA NAO APARELHADA *7,5 X 7,5* CM (3 X 3 ") PINUS, MISTA OU EQUIVALENTE DA REGIAO</t>
  </si>
  <si>
    <t>5061</t>
  </si>
  <si>
    <t>6189</t>
  </si>
  <si>
    <t>TABUA DE MADEIRA NAO APARELHADA *2,5 X 30* CM, CEDRINHO OU EQUIVALENTE DA REGIAO</t>
  </si>
  <si>
    <t>92874</t>
  </si>
  <si>
    <t>LANÇAMENTO COM USO DE BOMBA, ADENSAMENTO E ACABAMENTO DE CONCRETO EM ESTRUTURAS. AF_12/2015</t>
  </si>
  <si>
    <t>CONCRETO FCK = 20MPA, TRAÇO 1:2,7:3 (CIMENTO/ AREIA MÉDIA/ BRITA 1)  - PREPARO MECÂNICO COM BETONEIRA 600 L. AF_07/2016</t>
  </si>
  <si>
    <t>LAJE PRE-MOLDADA P/PISO, SOBRECARGA 200KG/M2, VAOS ATE 3,50M/E=8CM, C/LAJOTAS E CAP.C/CONC FCK=20MPA, 4CM, INTER-EIXO 38CM, C/ESCORAMENTO (REAPR.3X) E FERRAGEM NEGATIVA</t>
  </si>
  <si>
    <t>ACO CA-60, 4,2 MM, OU 5,0 MM, OU 6,0 MM, OU 7,0 MM, VERGALHAO</t>
  </si>
  <si>
    <t>Porta de vidro temperado, de abrir, duas folhas, 2,20x2,10m, espessura 10mm, inclusive acessorios - Rev 01</t>
  </si>
  <si>
    <t>01</t>
  </si>
  <si>
    <t>601</t>
  </si>
  <si>
    <t>JANELA MAXIM AR EM ALUMINIO, 80 X 60 CM (A X L), BATENTE/REQUADRO DE 4 A 14 CM, COM VIDRO, SEM GUARNICAO/ALIZAR</t>
  </si>
  <si>
    <t>4377</t>
  </si>
  <si>
    <t>39961</t>
  </si>
  <si>
    <t>VIGA DE MADEIRA NAO APARELHADA 6 X 12 CM, MACARANDUBA, ANGELIM OU EQUIVALENTE DA REGIAO</t>
  </si>
  <si>
    <t>CAIBRO DE MADEIRA NAO APARELHADA *5 X 6* CM, MACARANDUBA, ANGELIM OU EQUIVALENTE DA REGIAO</t>
  </si>
  <si>
    <t>VIGA DE MADEIRA NAO APARELHADA *6 X 16* CM, MACARANDUBA, ANGELIM OU EQUIVALENTE DA REGIAO</t>
  </si>
  <si>
    <t>PREGO DE ACO POLIDO COM CABECA 18 X 30 (2 3/4 X 10)</t>
  </si>
  <si>
    <t>4777</t>
  </si>
  <si>
    <t>CANTONEIRA ACO ABAS IGUAIS (QUALQUER BITOLA), ESPESSURA ENTRE 1/8" E 1/4"</t>
  </si>
  <si>
    <t>10997</t>
  </si>
  <si>
    <t>ELETRODO REVESTIDO AWS - E7018, DIAMETRO IGUAL A 4,00 MM</t>
  </si>
  <si>
    <t>40598</t>
  </si>
  <si>
    <t>PERFIL UDC ("U" DOBRADO DE CHAPA) SIMPLES DE ACO LAMINADO, GALVANIZADO, ASTM A36, 127 X 50 MM, E= 3 MM</t>
  </si>
  <si>
    <t>92258</t>
  </si>
  <si>
    <t>INSTALAÇÃO DE TESOURA (INTEIRA OU MEIA), EM AÇO, PARA VÃOS MAIORES OU IGUAIS A 10,0 M E MENORES QUE 12,0 M, INCLUSO IÇAMENTO. AF_12/2015</t>
  </si>
  <si>
    <t>FABRICAÇÃO E INSTALAÇÃO DE TESOURA INTEIRA EM AÇO, VÃO DE 11 M, PARA TELHA ONDULADA DE FIBROCIMENTO, METÁLICA, PLÁSTICA OU TERMOACÚSTICA, INCLUSO IÇAMENTO. AF_12/2015</t>
  </si>
  <si>
    <t>ARGAMASSA INDUSTRIALIZADA PARA REVESTIMENTOS, MISTURA E PROJEÇÃO DE 1,5 M³/H DE ARGAMASSA. AF_08/2019</t>
  </si>
  <si>
    <t>Luminária tipo balizador para ambiente aberto, corpo em alumínio fundido pintado, difusor em vidro frisado temperado, ref. EX02-S, da Lumicenter ou simiular (tipo tartaruga)</t>
  </si>
  <si>
    <t>Lâmpada fluorescente eletronica PL 15W / 127v (compacta integrada)</t>
  </si>
  <si>
    <t>ARRUELA QUADRADA EM ACO GALVANIZADO, DIMENSAO = 38 MM, ESPESSURA = 3MM, DIAMETRO DO FURO= 18 MM</t>
  </si>
  <si>
    <t>CINTA CIRCULAR EM ACO GALVANIZADO DE 150 MM DE DIAMETRO PARA FIXACAO DE CAIXA MEDICAO, INCLUI PARAFUSOS E PORCAS</t>
  </si>
  <si>
    <t>ARMACAO VERTICAL COM HASTE E CONTRA-PINO, EM CHAPA DE ACO GALVANIZADO 3/16", COM 1 ESTRIBO E 1 ISOLADOR</t>
  </si>
  <si>
    <t>ELETRODUTO DE PVC RIGIDO ROSCAVEL DE 1/2 ", SEM LUVA</t>
  </si>
  <si>
    <t>ELETRODUTO DE PVC RIGIDO ROSCAVEL DE 1 ", SEM LUVA</t>
  </si>
  <si>
    <t>!EM PROCESSO DE DESATIVACAO! HASTE DE ATERRAMENTO EM ACO COM 3,00 M DE COMPRIMENTO E DN = 5/8", REVESTIDA COM BAIXA CAMADA DE COBRE, COM CONECTOR TIPO GRAMPO</t>
  </si>
  <si>
    <t>ISOLADOR DE PORCELANA, TIPO ROLDANA, DIMENSOES DE *72* X *72* MM, PARA USO EM BAIXA TENSAO</t>
  </si>
  <si>
    <t>PARAFUSO ZINCADO, SEXTAVADO, COM ROSCA INTEIRA, DIAMETRO 5/8", COMPRIMENTO 3", COM PORCA E ARRUELA DE PRESSAO MEDIA</t>
  </si>
  <si>
    <t>CONECTOR METALICO TIPO PARAFUSO FENDIDO (SPLIT BOLT), PARA CABOS ATE 10 MM2</t>
  </si>
  <si>
    <t>ROLDANA PLASTICA COM PREGO, TAMANHO 30 X 30 MM, PARA INSTALACAO ELETRICA APARENTE</t>
  </si>
  <si>
    <t>CAIXA INTERNA/EXTERNA DE MEDICAO PARA 1 MEDIDOR TRIFASICO, COM VISOR, EM CHAPA DE ACO 20 USG (PADRAO DA CONCESSIONARIA LOCAL)</t>
  </si>
  <si>
    <t>CABO DE COBRE, FLEXIVEL, CLASSE 4 OU 5, ISOLACAO EM PVC/A, ANTICHAMA BWF-B, 1 CONDUTOR, 450/750 V, SECAO NOMINAL 25 MM2</t>
  </si>
  <si>
    <t>DISJUNTOR TIPO NEMA, BIPOLAR 60 ATE 100A, TENSAO MAXIMA 415 V</t>
  </si>
  <si>
    <t>POSTE DE CONCRETO ARMADO (INCLUSO ASSENTAMENTO)</t>
  </si>
  <si>
    <t>CABO DE COBRE, FLEXIVEL, CLASSE 4 OU 5, ISOLACAO EM PVC/A, ANTICHAMA BWF-B, 1 CONDUTOR, 450/750 V, SECAO NOMINAL 4 MM2</t>
  </si>
  <si>
    <t>00020147</t>
  </si>
  <si>
    <t>JOELHO PVC, SOLDAVEL, COM BUCHA DE LATAO, 90 GRAUS, 25 MM X 1/2", PARA AGUA FRIA PREDIAL</t>
  </si>
  <si>
    <t>ADAPTADOR PVC SOLDAVEL CURTO COM BOLSA E ROSCA, 20 MM X 1/2", PARA AGUA FRIA</t>
  </si>
  <si>
    <t>ADESIVO PLASTICO PARA PVC, FRASCO COM 850 GR</t>
  </si>
  <si>
    <t>20083</t>
  </si>
  <si>
    <t>SOLUCAO LIMPADORA PARA PVC, FRASCO COM 1000 CM3</t>
  </si>
  <si>
    <t>38383</t>
  </si>
  <si>
    <t>Cuba de embutir branca ( Deca - Carrara - ref. L-36 ou similar)</t>
  </si>
  <si>
    <t>Tampo em granito cinza andorinha para pia ou lavatório, e=2cm, inclusive rodopia</t>
  </si>
  <si>
    <t>Torneira para lavatório cromada, DECA, linha targa 1190C40 ou similar</t>
  </si>
  <si>
    <t>Válvula de escoamento para lavatório, DECA 1602C ou similar</t>
  </si>
  <si>
    <t>SIFAO EM METAL CROMADO PARA PIA OU LAVATORIO, 1 X 1.1/2 "</t>
  </si>
  <si>
    <t>ENGATE / RABICHO FLEXIVEL INOX 1/2 " X 30 CM</t>
  </si>
  <si>
    <t>ACIDO MURIATICO, DILUICAO 10% A 12% PARA USO EM LIMPEZA</t>
  </si>
  <si>
    <t>PORTA EM MADEIRA COMPENSADA (CANELA), LISA, SEMI-ÔCA, 1,20 X 2,10 M, 2 FOLHAS, TIPO VAI-VEM, INCLUSIVE BATENTES E FERRAGENS</t>
  </si>
  <si>
    <t>OBJETO</t>
  </si>
  <si>
    <t>PROPONETNTE /TOMADOR</t>
  </si>
  <si>
    <t>CÂMARA MUNICIPAL DE BARRA DE SANTA ROSA- PB</t>
  </si>
  <si>
    <t>LOCALIDADE/ ENDEREÇO</t>
  </si>
  <si>
    <t>RUA OITO DE MAIO, SN</t>
  </si>
  <si>
    <t>CIDADE</t>
  </si>
  <si>
    <t>Item</t>
  </si>
  <si>
    <t>PROJ.</t>
  </si>
  <si>
    <t>PROP.</t>
  </si>
  <si>
    <t>desc.</t>
  </si>
  <si>
    <t>Peso (%)</t>
  </si>
  <si>
    <t>Total (R$)</t>
  </si>
  <si>
    <t>%</t>
  </si>
  <si>
    <t>1.3</t>
  </si>
  <si>
    <t>1.4</t>
  </si>
  <si>
    <t>1.5</t>
  </si>
  <si>
    <t>1.6</t>
  </si>
  <si>
    <t>1.7</t>
  </si>
  <si>
    <t>ETAPA 01: CONSTRUÇÃO DA NOVA SEDE DA CÂMARA MUNICIPAL</t>
  </si>
  <si>
    <t>SUPERESTRUTURA: PILARES, VIGAS, VARGA, CONTRA VERGA E LAJE</t>
  </si>
  <si>
    <t>ESQUADRIAS 18%</t>
  </si>
  <si>
    <t>1.0</t>
  </si>
  <si>
    <t>2.0</t>
  </si>
  <si>
    <t>2.4</t>
  </si>
  <si>
    <t>2.5</t>
  </si>
  <si>
    <t>2.6</t>
  </si>
  <si>
    <t>2.7</t>
  </si>
  <si>
    <t>2.8</t>
  </si>
  <si>
    <t>2.9</t>
  </si>
  <si>
    <t>2.10</t>
  </si>
  <si>
    <t>2.11</t>
  </si>
  <si>
    <t>ETAPA 02: CONSTRUÇÃO DA NOVA SEDE DA CÂMARA MUNICIPAL</t>
  </si>
  <si>
    <t>INSTALAÇÕES ELÊTRICAS</t>
  </si>
  <si>
    <t>Total simples</t>
  </si>
  <si>
    <t>Total acumulado</t>
  </si>
  <si>
    <t>OBRA: CONSTRUÇÃO OA NOVA SEDE DA CÂMARA MUNICIPAL DE BARRA DE SANTA ROSA-OS</t>
  </si>
  <si>
    <t xml:space="preserve">PARAÍBA </t>
  </si>
  <si>
    <t>VIGÊNCIA A PARTIR DE   11/2022</t>
  </si>
  <si>
    <t>A1</t>
  </si>
  <si>
    <t>INSS</t>
  </si>
  <si>
    <t>A2</t>
  </si>
  <si>
    <t>SESI</t>
  </si>
  <si>
    <t>A3</t>
  </si>
  <si>
    <t>SENAI</t>
  </si>
  <si>
    <t>A4</t>
  </si>
  <si>
    <t>INCRA</t>
  </si>
  <si>
    <t>A5</t>
  </si>
  <si>
    <t>SEBRAE</t>
  </si>
  <si>
    <t>A6</t>
  </si>
  <si>
    <t>Salário Educação</t>
  </si>
  <si>
    <t>A7</t>
  </si>
  <si>
    <t>Seguro Contra Acidentes de Trabalho</t>
  </si>
  <si>
    <t>A8</t>
  </si>
  <si>
    <t>FGTS</t>
  </si>
  <si>
    <t>A9</t>
  </si>
  <si>
    <t>SECONCI</t>
  </si>
  <si>
    <t>A</t>
  </si>
  <si>
    <t>B1</t>
  </si>
  <si>
    <t>Repouso Semanal Remunerado</t>
  </si>
  <si>
    <t>Não incide</t>
  </si>
  <si>
    <t>B2</t>
  </si>
  <si>
    <t>Feriados</t>
  </si>
  <si>
    <t>B3</t>
  </si>
  <si>
    <t>Auxílio - Enfermidade</t>
  </si>
  <si>
    <t>B4</t>
  </si>
  <si>
    <t>13º Salário</t>
  </si>
  <si>
    <t>B5</t>
  </si>
  <si>
    <t>Licença Paternidade</t>
  </si>
  <si>
    <t>B6</t>
  </si>
  <si>
    <t>Faltas Justificadas</t>
  </si>
  <si>
    <t>B7</t>
  </si>
  <si>
    <t>Dias de Chuvas</t>
  </si>
  <si>
    <t>B8</t>
  </si>
  <si>
    <t>Auxílio Acidente de Trabalho</t>
  </si>
  <si>
    <t>B9</t>
  </si>
  <si>
    <t>Férias Gozadas</t>
  </si>
  <si>
    <t>B10</t>
  </si>
  <si>
    <t>Salário Maternidade</t>
  </si>
  <si>
    <t>B</t>
  </si>
  <si>
    <t>C1</t>
  </si>
  <si>
    <t>Aviso Prévio Indenizado</t>
  </si>
  <si>
    <t>C2</t>
  </si>
  <si>
    <t>Aviso Prévio Trabalhado</t>
  </si>
  <si>
    <t>C3</t>
  </si>
  <si>
    <t>Férias Indenizadas</t>
  </si>
  <si>
    <t>C4</t>
  </si>
  <si>
    <t>Depósito Rescisão Sem Justa Causa</t>
  </si>
  <si>
    <t>C5</t>
  </si>
  <si>
    <t>Indenização Adicional</t>
  </si>
  <si>
    <t>D1</t>
  </si>
  <si>
    <t>Reincidência de Grupo A sobre Grupo B</t>
  </si>
  <si>
    <t>D2</t>
  </si>
  <si>
    <t>Reincidência de Grupo A sobre Aviso Prévio Trabalhado e Reincidência do FGTS sobre Aviso Prévio Indenizado</t>
  </si>
  <si>
    <t>D</t>
  </si>
  <si>
    <t>CÁLCULO DE BDI</t>
  </si>
  <si>
    <t>Abastecimento de Água, Coleta de Esgoto</t>
  </si>
  <si>
    <t>Fornecimento de materiais e equipamentos</t>
  </si>
  <si>
    <t>Construção e Manutenção de Estações e Redes de Distribuição de Energia Elétrica</t>
  </si>
  <si>
    <t>Portuárias, Marítimas e Fluviais</t>
  </si>
  <si>
    <t>Item componente do BDI</t>
  </si>
  <si>
    <t>% Informado</t>
  </si>
  <si>
    <t>1ºQ</t>
  </si>
  <si>
    <t>Médio</t>
  </si>
  <si>
    <t>3º Q</t>
  </si>
  <si>
    <t>Administração Central ( AC )</t>
  </si>
  <si>
    <t>7.85</t>
  </si>
  <si>
    <t>Seguro (S) e Garantia (G)</t>
  </si>
  <si>
    <t>Risco (R)</t>
  </si>
  <si>
    <t>Despesas Financeiras (DF)</t>
  </si>
  <si>
    <t>Lucro (L)</t>
  </si>
  <si>
    <t>Impostos (I) - PIS, COFINS, ISSQN</t>
  </si>
  <si>
    <t>Conforme Legislação Específica</t>
  </si>
  <si>
    <t>Observações:</t>
  </si>
  <si>
    <t>VALORES DE BDI POR TIPO DE OBRA</t>
  </si>
  <si>
    <t>1) Preencher apenas a coluna % Informado (Coluna B)</t>
  </si>
  <si>
    <t>Tipo de Obra</t>
  </si>
  <si>
    <t>Construção de Edifícios</t>
  </si>
  <si>
    <t>3) O cálculo do BDI se baseia na fórmula abaixo utilizada pelo Acórdão 2622/13 do TCU, conforme CE GEPAD 354/2013 de 17/10/2013.</t>
  </si>
  <si>
    <t>Construção de Rodovias e Ferrovias - Infra Urbana, praças, etc.</t>
  </si>
  <si>
    <t>B.D.I  =</t>
  </si>
  <si>
    <t>Rede de Abastecimento de Água, Coleta de Esgotos</t>
  </si>
  <si>
    <t>Fórmula Utilizada:</t>
  </si>
  <si>
    <t>Estações e Redes de Distribuição de Energia Elétrica</t>
  </si>
  <si>
    <t>Obras Portuárias, Marítimas e Fluviais</t>
  </si>
  <si>
    <t>Fornecimento de Materiais e Equipamentos</t>
  </si>
  <si>
    <t>Observações sobre os % informados no cálculo do BDI, neste caso:</t>
  </si>
  <si>
    <t>OBRAS DE REDES DE ÁGUA E ESGOTO</t>
  </si>
  <si>
    <t>OS VALORES % INFORMADO ENQUADRAM-SE NOS LIMITES DO ACÓRDÃO 2622/2013-TCU-PLENÁRIO</t>
  </si>
  <si>
    <t>OS VALORES % INFORMADO DE AC,DF E L ESTÃO NOS VALORES MÁXIMOS DOS LIMITES DO ACÓRDÃO 2622/2013-TCU-PLENÁRIO</t>
  </si>
  <si>
    <t>OS VALORES % INFORMADO DE S+G E R FORAM CONSIDERADOS ZERADOS OU SEJA, ABAIXO DO MÍNIMO DOS LIMITES DO ACÓRDÃO 2622/2013-TCU-PLENÁRIO</t>
  </si>
  <si>
    <t>2) Os Tributos aplicados são: PIS(0,65%), COFINS(3,00%), ISS(2,00% incidente apenas sobre a mão de obra total, que equivale a 40,0% da obra)</t>
  </si>
  <si>
    <t>CONSTRUÇÃO DA NOVA SEDE DA CÂMARA MUNICIPAL DE BARRA DE SANTA ROSA-PB</t>
  </si>
  <si>
    <t>OBRA:       CONSTRUÇÃO DA NOVA SEDE DA CÂMARA MUNICIPAL DE BARRA DE SANTA ROSA-PB</t>
  </si>
  <si>
    <t>BARRA DE SANTA ROSA - PARAIBA</t>
  </si>
  <si>
    <t>LOCAL:      BARRA DE SANTA ROSA  - PB</t>
  </si>
  <si>
    <t>ITEM</t>
  </si>
  <si>
    <t>BANCO</t>
  </si>
  <si>
    <t>UNID.</t>
  </si>
  <si>
    <t>QUANTIDADE</t>
  </si>
  <si>
    <t>VALOR UNIT.</t>
  </si>
  <si>
    <t>VALOR UNIT. C/ BDI</t>
  </si>
  <si>
    <t>TOTAL</t>
  </si>
  <si>
    <t>PLANILHA ORÇAMENTÁRIA</t>
  </si>
  <si>
    <t>VALOR DO OBJETO</t>
  </si>
  <si>
    <t xml:space="preserve">VALOR TOTAL =&gt;=&gt;=&gt;=&gt;=&gt; </t>
  </si>
  <si>
    <t>3.0</t>
  </si>
  <si>
    <t>4.0</t>
  </si>
  <si>
    <t>5.0</t>
  </si>
  <si>
    <t>6.0</t>
  </si>
  <si>
    <t>7.0</t>
  </si>
  <si>
    <t>8.0</t>
  </si>
  <si>
    <t>9.0</t>
  </si>
  <si>
    <t>10.0</t>
  </si>
  <si>
    <t>11.0</t>
  </si>
  <si>
    <t>12.0</t>
  </si>
  <si>
    <t>13.0</t>
  </si>
  <si>
    <t>14.0</t>
  </si>
  <si>
    <t>15.0</t>
  </si>
  <si>
    <t>16.0</t>
  </si>
  <si>
    <t>17.0</t>
  </si>
  <si>
    <t>Discriminação dos serviços</t>
  </si>
  <si>
    <t>30 Dias</t>
  </si>
  <si>
    <t>60 Dias</t>
  </si>
  <si>
    <t>90 Dias</t>
  </si>
  <si>
    <t>120 Dias</t>
  </si>
  <si>
    <t>150 Dias</t>
  </si>
  <si>
    <t>180 Dias</t>
  </si>
  <si>
    <t>210 Dias</t>
  </si>
  <si>
    <t>240 Dias</t>
  </si>
  <si>
    <t>270 Dias</t>
  </si>
  <si>
    <t>CIDADE: BARRA DE SANTA ROSA  - PB</t>
  </si>
  <si>
    <t>CRONOGRAMA FÍSICO-FINANCEIRO</t>
  </si>
  <si>
    <t>Rodovias e Ferrovias· Infra Urbana, praças, calçadas, etc.</t>
  </si>
  <si>
    <r>
      <rPr>
        <b/>
        <sz val="8"/>
        <color rgb="FFFFFFFF"/>
        <rFont val="Arial Nova"/>
        <family val="2"/>
      </rPr>
      <t>ENCARGOS   SOCIAIS   SOBRE   A   MÃO   DE   OBRA</t>
    </r>
  </si>
  <si>
    <r>
      <rPr>
        <b/>
        <sz val="8"/>
        <color rgb="FFFFFFFF"/>
        <rFont val="Arial Nova"/>
        <family val="2"/>
      </rPr>
      <t>COM DESONERAÇÃO</t>
    </r>
  </si>
  <si>
    <r>
      <rPr>
        <b/>
        <sz val="8"/>
        <color rgb="FFFFFFFF"/>
        <rFont val="Arial Nova"/>
        <family val="2"/>
      </rPr>
      <t>SEM DESONERAÇÃO</t>
    </r>
  </si>
  <si>
    <r>
      <rPr>
        <b/>
        <sz val="8"/>
        <rFont val="Arial Nova"/>
        <family val="2"/>
      </rPr>
      <t>HORISTA
%</t>
    </r>
  </si>
  <si>
    <r>
      <rPr>
        <b/>
        <sz val="8"/>
        <rFont val="Arial Nova"/>
        <family val="2"/>
      </rPr>
      <t>MENSALISTA
%</t>
    </r>
  </si>
  <si>
    <r>
      <rPr>
        <b/>
        <sz val="8"/>
        <color rgb="FFFFFFFF"/>
        <rFont val="Arial Nova"/>
        <family val="2"/>
      </rPr>
      <t>GRUPO A</t>
    </r>
  </si>
  <si>
    <r>
      <rPr>
        <b/>
        <sz val="8"/>
        <color rgb="FFFFFFFF"/>
        <rFont val="Arial Nova"/>
        <family val="2"/>
      </rPr>
      <t>GRUPO B</t>
    </r>
  </si>
  <si>
    <r>
      <rPr>
        <b/>
        <sz val="8"/>
        <color rgb="FFFFFFFF"/>
        <rFont val="Arial Nova"/>
        <family val="2"/>
      </rPr>
      <t>GRUPO C</t>
    </r>
  </si>
  <si>
    <r>
      <rPr>
        <b/>
        <sz val="8"/>
        <color rgb="FFFFFFFF"/>
        <rFont val="Arial Nova"/>
        <family val="2"/>
      </rPr>
      <t>GRUPO D</t>
    </r>
  </si>
  <si>
    <r>
      <rPr>
        <b/>
        <sz val="8"/>
        <color rgb="FFFFFFFF"/>
        <rFont val="Arial Nova"/>
        <family val="2"/>
      </rPr>
      <t>TOTAL(A+B+C+D)</t>
    </r>
  </si>
  <si>
    <t>TOMADA DE PREÇOS Nº 00001/2023 BARRA DE SANTA ROSA/PB, 08:00 HORAS DO DIA 15 DE AGOSTO DE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</si>
</sst>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0.00000000"/>
    <numFmt numFmtId="165" formatCode="0.00000%"/>
    <numFmt numFmtId="166" formatCode="#,##0.0000000"/>
    <numFmt numFmtId="167" formatCode="0.000000%"/>
    <numFmt numFmtId="168" formatCode="#,##0.00_ ;\-#,##0.00\ "/>
  </numFmts>
  <fonts count="15">
    <font>
      <sz val="11"/>
      <color theme="1"/>
      <name val="Calibri"/>
      <family val="2"/>
      <scheme val="minor"/>
    </font>
    <font>
      <sz val="11"/>
      <color theme="1"/>
      <name val="Calibri"/>
      <family val="2"/>
      <scheme val="minor"/>
    </font>
    <font>
      <sz val="8"/>
      <color theme="1"/>
      <name val="Calibri Light"/>
      <family val="2"/>
      <scheme val="major"/>
    </font>
    <font>
      <b/>
      <sz val="8"/>
      <color rgb="FF000000"/>
      <name val="Calibri Light"/>
      <family val="2"/>
      <scheme val="major"/>
    </font>
    <font>
      <sz val="8"/>
      <name val="Calibri"/>
      <family val="2"/>
      <scheme val="minor"/>
    </font>
    <font>
      <sz val="8"/>
      <color theme="1"/>
      <name val="Arial Nova"/>
      <family val="2"/>
    </font>
    <font>
      <b/>
      <sz val="8"/>
      <color theme="1"/>
      <name val="Arial Nova"/>
      <family val="2"/>
    </font>
    <font>
      <b/>
      <sz val="8"/>
      <color rgb="FF000000"/>
      <name val="Arial Nova"/>
      <family val="2"/>
    </font>
    <font>
      <sz val="8"/>
      <color rgb="FF000000"/>
      <name val="Arial Nova"/>
      <family val="2"/>
    </font>
    <font>
      <sz val="8"/>
      <name val="Arial Nova"/>
      <family val="2"/>
    </font>
    <font>
      <b/>
      <sz val="8"/>
      <name val="Arial Nova"/>
      <family val="2"/>
    </font>
    <font>
      <b/>
      <sz val="10"/>
      <name val="Arial Nova"/>
      <family val="2"/>
    </font>
    <font>
      <b/>
      <sz val="10"/>
      <color rgb="FF000000"/>
      <name val="Arial Nova"/>
      <family val="2"/>
    </font>
    <font>
      <b/>
      <u/>
      <sz val="8"/>
      <name val="Arial Nova"/>
      <family val="2"/>
    </font>
    <font>
      <b/>
      <sz val="8"/>
      <color rgb="FFFFFFFF"/>
      <name val="Arial Nova"/>
      <family val="2"/>
    </font>
  </fonts>
  <fills count="24">
    <fill>
      <patternFill patternType="none"/>
    </fill>
    <fill>
      <patternFill patternType="gray125"/>
    </fill>
    <fill>
      <patternFill patternType="none"/>
    </fill>
    <fill>
      <patternFill patternType="none"/>
    </fill>
    <fill>
      <patternFill patternType="none"/>
    </fill>
    <fill>
      <patternFill patternType="none"/>
    </fill>
    <fill>
      <patternFill patternType="none"/>
    </fill>
    <fill>
      <patternFill patternType="solid">
        <fgColor rgb="FFCCCCCC"/>
      </patternFill>
    </fill>
    <fill>
      <patternFill patternType="solid">
        <fgColor rgb="FFCCCCCC"/>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solid">
        <fgColor rgb="FFFFCC99"/>
      </patternFill>
    </fill>
    <fill>
      <patternFill patternType="solid">
        <fgColor theme="9" tint="-0.249977111117893"/>
        <bgColor indexed="64"/>
      </patternFill>
    </fill>
    <fill>
      <patternFill patternType="solid">
        <fgColor rgb="FF808080"/>
      </patternFill>
    </fill>
    <fill>
      <patternFill patternType="solid">
        <fgColor rgb="FF548CD4"/>
      </patternFill>
    </fill>
    <fill>
      <patternFill patternType="solid">
        <fgColor rgb="FFB8CCE4"/>
      </patternFill>
    </fill>
    <fill>
      <patternFill patternType="solid">
        <fgColor rgb="FFCCFFCC"/>
      </patternFill>
    </fill>
    <fill>
      <patternFill patternType="solid">
        <fgColor rgb="FFCCFFFF"/>
      </patternFill>
    </fill>
    <fill>
      <patternFill patternType="solid">
        <fgColor rgb="FFFFFF99"/>
      </patternFill>
    </fill>
  </fills>
  <borders count="3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7BA0CD"/>
      </left>
      <right/>
      <top style="thin">
        <color rgb="FF7BA0CD"/>
      </top>
      <bottom style="thin">
        <color rgb="FF7BA0CD"/>
      </bottom>
      <diagonal/>
    </border>
    <border>
      <left/>
      <right/>
      <top style="thin">
        <color rgb="FF7BA0CD"/>
      </top>
      <bottom style="thin">
        <color rgb="FF7BA0CD"/>
      </bottom>
      <diagonal/>
    </border>
    <border>
      <left/>
      <right style="thin">
        <color rgb="FF7BA0CD"/>
      </right>
      <top style="thin">
        <color rgb="FF7BA0CD"/>
      </top>
      <bottom style="thin">
        <color rgb="FF7BA0CD"/>
      </bottom>
      <diagonal/>
    </border>
    <border>
      <left style="thin">
        <color rgb="FF7BA0CD"/>
      </left>
      <right style="thin">
        <color rgb="FF7BA0CD"/>
      </right>
      <top style="thin">
        <color rgb="FF7BA0CD"/>
      </top>
      <bottom/>
      <diagonal/>
    </border>
    <border>
      <left style="thin">
        <color rgb="FF7BA0CD"/>
      </left>
      <right style="thin">
        <color rgb="FF7BA0CD"/>
      </right>
      <top/>
      <bottom style="thin">
        <color rgb="FF7BA0CD"/>
      </bottom>
      <diagonal/>
    </border>
    <border>
      <left style="thin">
        <color rgb="FF7BA0CD"/>
      </left>
      <right style="thin">
        <color rgb="FF7BA0CD"/>
      </right>
      <top style="thin">
        <color rgb="FF7BA0CD"/>
      </top>
      <bottom style="thin">
        <color rgb="FF7BA0CD"/>
      </bottom>
      <diagonal/>
    </border>
    <border>
      <left/>
      <right/>
      <top/>
      <bottom style="thin">
        <color indexed="64"/>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15" borderId="1"/>
  </cellStyleXfs>
  <cellXfs count="193">
    <xf numFmtId="0" fontId="0" fillId="0" borderId="0" xfId="0"/>
    <xf numFmtId="0" fontId="2" fillId="0" borderId="0" xfId="0" applyFont="1"/>
    <xf numFmtId="4" fontId="2" fillId="0" borderId="0" xfId="0" applyNumberFormat="1" applyFont="1"/>
    <xf numFmtId="0" fontId="2" fillId="0" borderId="0" xfId="0" applyFont="1" applyAlignment="1">
      <alignment horizontal="center" vertical="center"/>
    </xf>
    <xf numFmtId="0" fontId="0" fillId="0" borderId="0" xfId="0" applyAlignment="1">
      <alignment vertical="center"/>
    </xf>
    <xf numFmtId="4" fontId="3" fillId="17" borderId="6" xfId="3" applyNumberFormat="1" applyFont="1" applyFill="1" applyBorder="1" applyAlignment="1">
      <alignment horizontal="center" vertical="center" wrapText="1"/>
    </xf>
    <xf numFmtId="0" fontId="2" fillId="0" borderId="6" xfId="0" applyFont="1" applyBorder="1" applyAlignment="1">
      <alignment horizontal="center" vertical="center"/>
    </xf>
    <xf numFmtId="167" fontId="2" fillId="0" borderId="0" xfId="0" applyNumberFormat="1" applyFont="1" applyAlignment="1">
      <alignment horizontal="center" vertical="center"/>
    </xf>
    <xf numFmtId="165" fontId="2" fillId="0" borderId="6" xfId="0" applyNumberFormat="1" applyFont="1" applyBorder="1" applyAlignment="1">
      <alignment horizontal="center" vertical="center"/>
    </xf>
    <xf numFmtId="4" fontId="2" fillId="0" borderId="6" xfId="0" applyNumberFormat="1"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left"/>
    </xf>
    <xf numFmtId="49" fontId="5" fillId="0" borderId="0" xfId="0" applyNumberFormat="1" applyFont="1"/>
    <xf numFmtId="0" fontId="5" fillId="0" borderId="0" xfId="0" applyFont="1"/>
    <xf numFmtId="4" fontId="5" fillId="0" borderId="0" xfId="0" applyNumberFormat="1" applyFont="1" applyAlignment="1">
      <alignment horizontal="center" vertical="center"/>
    </xf>
    <xf numFmtId="4" fontId="5" fillId="0" borderId="0" xfId="0" applyNumberFormat="1" applyFont="1" applyAlignment="1">
      <alignment vertical="center"/>
    </xf>
    <xf numFmtId="4" fontId="6" fillId="0" borderId="0" xfId="0" applyNumberFormat="1" applyFont="1" applyAlignment="1">
      <alignment horizontal="center" vertical="center"/>
    </xf>
    <xf numFmtId="0" fontId="5" fillId="0" borderId="0" xfId="0" applyFont="1" applyAlignment="1">
      <alignment horizontal="left"/>
    </xf>
    <xf numFmtId="10" fontId="5" fillId="0" borderId="0" xfId="2" applyNumberFormat="1" applyFont="1" applyFill="1" applyAlignment="1">
      <alignment horizontal="center" vertical="center"/>
    </xf>
    <xf numFmtId="0" fontId="6" fillId="0" borderId="11" xfId="3" applyFont="1" applyFill="1" applyBorder="1" applyAlignment="1">
      <alignment horizontal="center" vertical="center" wrapText="1"/>
    </xf>
    <xf numFmtId="49" fontId="6" fillId="0" borderId="11" xfId="3" applyNumberFormat="1" applyFont="1" applyFill="1" applyBorder="1" applyAlignment="1">
      <alignment horizontal="center" vertical="center" wrapText="1"/>
    </xf>
    <xf numFmtId="4" fontId="6" fillId="0" borderId="11" xfId="3" applyNumberFormat="1" applyFont="1" applyFill="1" applyBorder="1" applyAlignment="1">
      <alignment horizontal="center" vertical="center" wrapText="1"/>
    </xf>
    <xf numFmtId="0" fontId="6" fillId="0" borderId="2" xfId="3" applyFont="1" applyFill="1" applyBorder="1" applyAlignment="1">
      <alignment horizontal="center" vertical="center" wrapText="1"/>
    </xf>
    <xf numFmtId="49" fontId="6" fillId="0" borderId="2" xfId="3" applyNumberFormat="1" applyFont="1" applyFill="1" applyBorder="1" applyAlignment="1">
      <alignment horizontal="center" vertical="center" wrapText="1"/>
    </xf>
    <xf numFmtId="0" fontId="6" fillId="0" borderId="2" xfId="3" applyFont="1" applyFill="1" applyBorder="1" applyAlignment="1">
      <alignment horizontal="left" vertical="center" wrapText="1"/>
    </xf>
    <xf numFmtId="4" fontId="6" fillId="0" borderId="2" xfId="3" applyNumberFormat="1" applyFont="1" applyFill="1" applyBorder="1" applyAlignment="1">
      <alignment horizontal="center" vertical="center" wrapText="1"/>
    </xf>
    <xf numFmtId="0" fontId="5" fillId="0" borderId="2" xfId="3" applyFont="1" applyFill="1" applyBorder="1" applyAlignment="1">
      <alignment horizontal="center" vertical="center" wrapText="1"/>
    </xf>
    <xf numFmtId="49" fontId="5" fillId="0" borderId="2" xfId="3" applyNumberFormat="1" applyFont="1" applyFill="1" applyBorder="1" applyAlignment="1">
      <alignment horizontal="center" vertical="center" wrapText="1"/>
    </xf>
    <xf numFmtId="0" fontId="5" fillId="0" borderId="2" xfId="3" applyFont="1" applyFill="1" applyBorder="1" applyAlignment="1">
      <alignment horizontal="justify" vertical="center" wrapText="1"/>
    </xf>
    <xf numFmtId="4" fontId="5" fillId="0" borderId="2" xfId="3" applyNumberFormat="1" applyFont="1" applyFill="1" applyBorder="1" applyAlignment="1">
      <alignment horizontal="center" vertical="center" wrapText="1"/>
    </xf>
    <xf numFmtId="0" fontId="5" fillId="0" borderId="4" xfId="3" applyFont="1" applyFill="1" applyBorder="1" applyAlignment="1">
      <alignment horizontal="center" vertical="center" wrapText="1"/>
    </xf>
    <xf numFmtId="49" fontId="5" fillId="0" borderId="4" xfId="3" applyNumberFormat="1" applyFont="1" applyFill="1" applyBorder="1" applyAlignment="1">
      <alignment horizontal="center" vertical="center" wrapText="1"/>
    </xf>
    <xf numFmtId="0" fontId="5" fillId="0" borderId="4" xfId="3" applyFont="1" applyFill="1" applyBorder="1" applyAlignment="1">
      <alignment horizontal="justify" vertical="center" wrapText="1"/>
    </xf>
    <xf numFmtId="4" fontId="5" fillId="0" borderId="4" xfId="3" applyNumberFormat="1" applyFont="1" applyFill="1" applyBorder="1" applyAlignment="1">
      <alignment horizontal="center" vertical="center" wrapText="1"/>
    </xf>
    <xf numFmtId="0" fontId="2" fillId="0" borderId="1" xfId="0" applyFont="1" applyBorder="1" applyAlignment="1">
      <alignment horizontal="center" vertical="center"/>
    </xf>
    <xf numFmtId="165" fontId="2" fillId="0" borderId="1" xfId="0" applyNumberFormat="1" applyFont="1" applyBorder="1" applyAlignment="1">
      <alignment horizontal="center" vertical="center"/>
    </xf>
    <xf numFmtId="49" fontId="7" fillId="0" borderId="16" xfId="3" applyNumberFormat="1" applyFont="1" applyFill="1" applyBorder="1" applyAlignment="1">
      <alignment horizontal="center" vertical="center" wrapText="1"/>
    </xf>
    <xf numFmtId="49" fontId="7" fillId="0" borderId="17" xfId="3" applyNumberFormat="1" applyFont="1" applyFill="1" applyBorder="1" applyAlignment="1">
      <alignment horizontal="center" vertical="center" wrapText="1"/>
    </xf>
    <xf numFmtId="0" fontId="7" fillId="0" borderId="2" xfId="3" applyFont="1" applyFill="1" applyBorder="1" applyAlignment="1">
      <alignment horizontal="center" vertical="center" wrapText="1"/>
    </xf>
    <xf numFmtId="0" fontId="7" fillId="0" borderId="19" xfId="3" applyFont="1" applyFill="1" applyBorder="1" applyAlignment="1">
      <alignment vertical="center" wrapText="1"/>
    </xf>
    <xf numFmtId="168" fontId="7" fillId="0" borderId="19" xfId="1" applyNumberFormat="1" applyFont="1" applyFill="1" applyBorder="1" applyAlignment="1">
      <alignment horizontal="center" vertical="center" wrapText="1"/>
    </xf>
    <xf numFmtId="0" fontId="7" fillId="0" borderId="12" xfId="3" applyFont="1" applyFill="1" applyBorder="1" applyAlignment="1">
      <alignment vertical="center" wrapText="1"/>
    </xf>
    <xf numFmtId="0" fontId="8" fillId="0" borderId="2" xfId="3" applyFont="1" applyFill="1" applyBorder="1" applyAlignment="1">
      <alignment horizontal="center" vertical="center" wrapText="1"/>
    </xf>
    <xf numFmtId="0" fontId="8" fillId="0" borderId="2" xfId="3" applyFont="1" applyFill="1" applyBorder="1" applyAlignment="1">
      <alignment horizontal="left" vertical="center" wrapText="1"/>
    </xf>
    <xf numFmtId="168" fontId="8" fillId="0" borderId="2" xfId="1" applyNumberFormat="1" applyFont="1" applyFill="1" applyBorder="1" applyAlignment="1">
      <alignment horizontal="center" vertical="center" wrapText="1"/>
    </xf>
    <xf numFmtId="4" fontId="8" fillId="0" borderId="2" xfId="3" applyNumberFormat="1" applyFont="1" applyFill="1" applyBorder="1" applyAlignment="1">
      <alignment horizontal="center" vertical="center" wrapText="1"/>
    </xf>
    <xf numFmtId="10" fontId="8" fillId="0" borderId="2" xfId="3" applyNumberFormat="1" applyFont="1" applyFill="1" applyBorder="1" applyAlignment="1">
      <alignment horizontal="center" vertical="center" wrapText="1"/>
    </xf>
    <xf numFmtId="4" fontId="7" fillId="0" borderId="2" xfId="3" applyNumberFormat="1" applyFont="1" applyFill="1" applyBorder="1" applyAlignment="1">
      <alignment horizontal="center" vertical="center" wrapText="1"/>
    </xf>
    <xf numFmtId="10" fontId="7" fillId="0" borderId="2" xfId="2" applyNumberFormat="1" applyFont="1" applyFill="1" applyBorder="1" applyAlignment="1">
      <alignment horizontal="center" vertical="center" wrapText="1"/>
    </xf>
    <xf numFmtId="0" fontId="7" fillId="0" borderId="5" xfId="3" applyFont="1" applyFill="1" applyBorder="1" applyAlignment="1">
      <alignment vertical="center" wrapText="1"/>
    </xf>
    <xf numFmtId="0" fontId="5" fillId="0" borderId="0" xfId="0" applyFont="1" applyAlignment="1">
      <alignment horizontal="center" vertical="center"/>
    </xf>
    <xf numFmtId="0" fontId="6" fillId="0" borderId="0" xfId="0" applyFont="1" applyAlignment="1">
      <alignment vertical="center"/>
    </xf>
    <xf numFmtId="0" fontId="5" fillId="0" borderId="0" xfId="0" applyFont="1" applyAlignment="1">
      <alignment vertical="center"/>
    </xf>
    <xf numFmtId="10" fontId="5" fillId="0" borderId="0" xfId="2" applyNumberFormat="1" applyFont="1" applyAlignment="1">
      <alignment horizontal="center" vertical="center"/>
    </xf>
    <xf numFmtId="0" fontId="5" fillId="3" borderId="0" xfId="0" applyFont="1" applyFill="1" applyAlignment="1" applyProtection="1">
      <alignment vertical="center" wrapText="1"/>
      <protection locked="0"/>
    </xf>
    <xf numFmtId="0" fontId="5" fillId="3" borderId="0" xfId="0" applyFont="1" applyFill="1" applyAlignment="1" applyProtection="1">
      <alignment horizontal="center" vertical="center" wrapText="1"/>
      <protection locked="0"/>
    </xf>
    <xf numFmtId="4" fontId="5" fillId="3" borderId="0" xfId="0" applyNumberFormat="1" applyFont="1" applyFill="1" applyAlignment="1" applyProtection="1">
      <alignment vertical="center" wrapText="1"/>
      <protection locked="0"/>
    </xf>
    <xf numFmtId="0" fontId="8" fillId="0" borderId="0" xfId="0" applyFont="1" applyAlignment="1">
      <alignment horizontal="center" vertical="center"/>
    </xf>
    <xf numFmtId="0" fontId="8" fillId="0" borderId="1" xfId="0" applyFont="1" applyBorder="1" applyAlignment="1">
      <alignment horizontal="left" vertical="center"/>
    </xf>
    <xf numFmtId="0" fontId="9" fillId="0" borderId="1" xfId="0" applyFont="1" applyBorder="1" applyAlignment="1">
      <alignment vertical="center" wrapText="1"/>
    </xf>
    <xf numFmtId="0" fontId="8" fillId="0" borderId="1" xfId="0" applyFont="1" applyBorder="1" applyAlignment="1">
      <alignment horizontal="left" vertical="center" wrapText="1"/>
    </xf>
    <xf numFmtId="0" fontId="10" fillId="0" borderId="1" xfId="0" applyFont="1" applyBorder="1" applyAlignment="1">
      <alignment vertical="center" wrapText="1"/>
    </xf>
    <xf numFmtId="0" fontId="9" fillId="0" borderId="1" xfId="0" applyFont="1" applyBorder="1" applyAlignment="1">
      <alignment horizontal="left" vertical="center"/>
    </xf>
    <xf numFmtId="0" fontId="10" fillId="21" borderId="11" xfId="0" applyFont="1" applyFill="1" applyBorder="1" applyAlignment="1">
      <alignment horizontal="center" vertical="center" wrapText="1"/>
    </xf>
    <xf numFmtId="0" fontId="9" fillId="22" borderId="2" xfId="0" applyFont="1" applyFill="1" applyBorder="1" applyAlignment="1">
      <alignment horizontal="left" vertical="center" wrapText="1"/>
    </xf>
    <xf numFmtId="2" fontId="8" fillId="16" borderId="2" xfId="0" applyNumberFormat="1" applyFont="1" applyFill="1" applyBorder="1" applyAlignment="1">
      <alignment horizontal="center" vertical="center" shrinkToFit="1"/>
    </xf>
    <xf numFmtId="2" fontId="8" fillId="23" borderId="4" xfId="0" applyNumberFormat="1" applyFont="1" applyFill="1" applyBorder="1" applyAlignment="1">
      <alignment horizontal="center" vertical="center" shrinkToFit="1"/>
    </xf>
    <xf numFmtId="0" fontId="9" fillId="23" borderId="4" xfId="0" applyFont="1" applyFill="1" applyBorder="1" applyAlignment="1">
      <alignment horizontal="center" vertical="center" wrapText="1"/>
    </xf>
    <xf numFmtId="2" fontId="8" fillId="23" borderId="30" xfId="0" applyNumberFormat="1" applyFont="1" applyFill="1" applyBorder="1" applyAlignment="1">
      <alignment horizontal="center" vertical="center" shrinkToFit="1"/>
    </xf>
    <xf numFmtId="2" fontId="8" fillId="23" borderId="11" xfId="0" applyNumberFormat="1" applyFont="1" applyFill="1" applyBorder="1" applyAlignment="1">
      <alignment horizontal="center" vertical="center" shrinkToFit="1"/>
    </xf>
    <xf numFmtId="0" fontId="7" fillId="16" borderId="3" xfId="0" applyFont="1" applyFill="1" applyBorder="1" applyAlignment="1">
      <alignment horizontal="left" vertical="center" wrapText="1"/>
    </xf>
    <xf numFmtId="0" fontId="10" fillId="16" borderId="20" xfId="0" applyFont="1" applyFill="1" applyBorder="1" applyAlignment="1">
      <alignment horizontal="left" vertical="center" wrapText="1"/>
    </xf>
    <xf numFmtId="0" fontId="8" fillId="16" borderId="20" xfId="0" applyFont="1" applyFill="1" applyBorder="1" applyAlignment="1">
      <alignment horizontal="left" vertical="center" wrapText="1"/>
    </xf>
    <xf numFmtId="0" fontId="8" fillId="16" borderId="21" xfId="0" applyFont="1" applyFill="1" applyBorder="1" applyAlignment="1">
      <alignment horizontal="left" vertical="center" wrapText="1"/>
    </xf>
    <xf numFmtId="0" fontId="8" fillId="0" borderId="10" xfId="0" applyFont="1" applyBorder="1" applyAlignment="1">
      <alignment vertical="center" wrapText="1"/>
    </xf>
    <xf numFmtId="0" fontId="8" fillId="0" borderId="0" xfId="0" applyFont="1" applyAlignment="1">
      <alignment vertical="center" wrapText="1"/>
    </xf>
    <xf numFmtId="0" fontId="8" fillId="0" borderId="31" xfId="0" applyFont="1" applyBorder="1" applyAlignment="1">
      <alignment vertical="center" wrapText="1"/>
    </xf>
    <xf numFmtId="0" fontId="10" fillId="0" borderId="2" xfId="0" applyFont="1" applyBorder="1" applyAlignment="1">
      <alignment horizontal="center" vertical="center" wrapText="1"/>
    </xf>
    <xf numFmtId="2" fontId="8" fillId="23" borderId="2" xfId="0" applyNumberFormat="1" applyFont="1" applyFill="1" applyBorder="1" applyAlignment="1">
      <alignment horizontal="center" vertical="center" shrinkToFit="1"/>
    </xf>
    <xf numFmtId="0" fontId="11" fillId="0" borderId="13" xfId="0" applyFont="1" applyBorder="1" applyAlignment="1">
      <alignment horizontal="right" vertical="center" wrapText="1"/>
    </xf>
    <xf numFmtId="10" fontId="12" fillId="0" borderId="32" xfId="0" applyNumberFormat="1" applyFont="1" applyBorder="1" applyAlignment="1">
      <alignment horizontal="left" vertical="center" shrinkToFit="1"/>
    </xf>
    <xf numFmtId="0" fontId="8" fillId="0" borderId="32" xfId="0" applyFont="1" applyBorder="1" applyAlignment="1">
      <alignment horizontal="left" vertical="center" wrapText="1"/>
    </xf>
    <xf numFmtId="0" fontId="8" fillId="0" borderId="29" xfId="0" applyFont="1" applyBorder="1" applyAlignment="1">
      <alignment horizontal="left" vertical="center" wrapText="1"/>
    </xf>
    <xf numFmtId="0" fontId="13" fillId="0" borderId="10" xfId="0" applyFont="1" applyBorder="1" applyAlignment="1">
      <alignment vertical="center"/>
    </xf>
    <xf numFmtId="0" fontId="10" fillId="0" borderId="0" xfId="0" applyFont="1" applyAlignment="1">
      <alignment vertical="center"/>
    </xf>
    <xf numFmtId="0" fontId="10" fillId="0" borderId="31" xfId="0" applyFont="1" applyBorder="1" applyAlignment="1">
      <alignment vertical="center"/>
    </xf>
    <xf numFmtId="0" fontId="10" fillId="0" borderId="10" xfId="0" applyFont="1" applyBorder="1" applyAlignment="1">
      <alignment vertical="center"/>
    </xf>
    <xf numFmtId="0" fontId="9" fillId="0" borderId="0" xfId="0" applyFont="1" applyAlignment="1">
      <alignment vertical="center"/>
    </xf>
    <xf numFmtId="0" fontId="9" fillId="0" borderId="31" xfId="0" applyFont="1" applyBorder="1" applyAlignment="1">
      <alignment vertical="center"/>
    </xf>
    <xf numFmtId="0" fontId="10" fillId="0" borderId="13" xfId="0" applyFont="1" applyBorder="1" applyAlignment="1">
      <alignment vertical="center"/>
    </xf>
    <xf numFmtId="0" fontId="9" fillId="0" borderId="32" xfId="0" applyFont="1" applyBorder="1" applyAlignment="1">
      <alignment vertical="center"/>
    </xf>
    <xf numFmtId="0" fontId="9" fillId="0" borderId="29" xfId="0" applyFont="1" applyBorder="1" applyAlignment="1">
      <alignment vertical="center"/>
    </xf>
    <xf numFmtId="0" fontId="8" fillId="0" borderId="0" xfId="0" applyFont="1" applyAlignment="1">
      <alignment horizontal="left" vertical="center"/>
    </xf>
    <xf numFmtId="0" fontId="14" fillId="18" borderId="0" xfId="0" applyFont="1" applyFill="1" applyAlignment="1">
      <alignment vertical="center"/>
    </xf>
    <xf numFmtId="0" fontId="8" fillId="18" borderId="0" xfId="0" applyFont="1" applyFill="1" applyAlignment="1">
      <alignment vertical="center" wrapText="1"/>
    </xf>
    <xf numFmtId="0" fontId="8" fillId="18" borderId="0" xfId="0" applyFont="1" applyFill="1" applyAlignment="1">
      <alignment horizontal="center" vertical="center" wrapText="1"/>
    </xf>
    <xf numFmtId="0" fontId="8" fillId="0" borderId="27"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7" xfId="0" applyFont="1" applyBorder="1" applyAlignment="1">
      <alignment horizontal="left" vertical="center" wrapText="1"/>
    </xf>
    <xf numFmtId="10" fontId="8" fillId="0" borderId="27" xfId="0" applyNumberFormat="1" applyFont="1" applyBorder="1" applyAlignment="1">
      <alignment horizontal="center" vertical="center" shrinkToFit="1"/>
    </xf>
    <xf numFmtId="0" fontId="9" fillId="20" borderId="27" xfId="0" applyFont="1" applyFill="1" applyBorder="1" applyAlignment="1">
      <alignment horizontal="center" vertical="center" wrapText="1"/>
    </xf>
    <xf numFmtId="0" fontId="9" fillId="20" borderId="27" xfId="0" applyFont="1" applyFill="1" applyBorder="1" applyAlignment="1">
      <alignment horizontal="left" vertical="center" wrapText="1"/>
    </xf>
    <xf numFmtId="10" fontId="8" fillId="20" borderId="27" xfId="0" applyNumberFormat="1" applyFont="1" applyFill="1" applyBorder="1" applyAlignment="1">
      <alignment horizontal="center" vertical="center" shrinkToFit="1"/>
    </xf>
    <xf numFmtId="0" fontId="10" fillId="20" borderId="27" xfId="0" applyFont="1" applyFill="1" applyBorder="1" applyAlignment="1">
      <alignment horizontal="center" vertical="center" wrapText="1"/>
    </xf>
    <xf numFmtId="10" fontId="7" fillId="20" borderId="27" xfId="0" applyNumberFormat="1" applyFont="1" applyFill="1" applyBorder="1" applyAlignment="1">
      <alignment horizontal="center" vertical="center" shrinkToFit="1"/>
    </xf>
    <xf numFmtId="0" fontId="10" fillId="0" borderId="27" xfId="0" applyFont="1" applyBorder="1" applyAlignment="1">
      <alignment horizontal="center" vertical="center" wrapText="1"/>
    </xf>
    <xf numFmtId="10" fontId="7" fillId="0" borderId="27" xfId="0" applyNumberFormat="1" applyFont="1" applyBorder="1" applyAlignment="1">
      <alignment horizontal="center" vertical="center" shrinkToFit="1"/>
    </xf>
    <xf numFmtId="10" fontId="14" fillId="19" borderId="27" xfId="0" applyNumberFormat="1" applyFont="1" applyFill="1" applyBorder="1" applyAlignment="1">
      <alignment horizontal="center" vertical="center" shrinkToFit="1"/>
    </xf>
    <xf numFmtId="0" fontId="6" fillId="0" borderId="0" xfId="0" applyFont="1" applyAlignment="1">
      <alignment horizontal="center"/>
    </xf>
    <xf numFmtId="0" fontId="6" fillId="5"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2" xfId="0" applyFont="1" applyFill="1" applyBorder="1" applyAlignment="1">
      <alignment vertical="center" wrapText="1"/>
    </xf>
    <xf numFmtId="0" fontId="6" fillId="8" borderId="2"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10" borderId="2" xfId="0" applyFont="1" applyFill="1" applyBorder="1" applyAlignment="1">
      <alignment horizontal="justify" vertical="center" wrapText="1"/>
    </xf>
    <xf numFmtId="164" fontId="5" fillId="11" borderId="2" xfId="0" applyNumberFormat="1" applyFont="1" applyFill="1" applyBorder="1" applyAlignment="1">
      <alignment horizontal="center" vertical="center" wrapText="1"/>
    </xf>
    <xf numFmtId="4" fontId="5" fillId="12" borderId="2" xfId="0" applyNumberFormat="1" applyFont="1" applyFill="1" applyBorder="1" applyAlignment="1">
      <alignment horizontal="right" vertical="center" wrapText="1"/>
    </xf>
    <xf numFmtId="4" fontId="5" fillId="12" borderId="2" xfId="0" applyNumberFormat="1" applyFont="1" applyFill="1" applyBorder="1" applyAlignment="1">
      <alignment horizontal="center" vertical="center" wrapText="1"/>
    </xf>
    <xf numFmtId="4" fontId="6" fillId="14"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justify" vertical="center" wrapText="1"/>
    </xf>
    <xf numFmtId="166" fontId="5" fillId="0" borderId="2" xfId="0" applyNumberFormat="1" applyFont="1" applyBorder="1" applyAlignment="1">
      <alignment horizontal="center" vertical="center" wrapText="1"/>
    </xf>
    <xf numFmtId="49" fontId="6" fillId="5" borderId="2" xfId="0" applyNumberFormat="1" applyFont="1" applyFill="1" applyBorder="1" applyAlignment="1">
      <alignment horizontal="center" vertical="center" wrapText="1"/>
    </xf>
    <xf numFmtId="0" fontId="8" fillId="0" borderId="30" xfId="0" applyFont="1" applyBorder="1" applyAlignment="1">
      <alignment vertical="center" wrapText="1"/>
    </xf>
    <xf numFmtId="0" fontId="6" fillId="0" borderId="0" xfId="0" applyFont="1" applyAlignment="1">
      <alignment horizontal="center"/>
    </xf>
    <xf numFmtId="0" fontId="6" fillId="0" borderId="6" xfId="3" applyFont="1" applyFill="1" applyBorder="1" applyAlignment="1" applyProtection="1">
      <alignment horizontal="center" vertical="center" wrapText="1"/>
      <protection locked="0"/>
    </xf>
    <xf numFmtId="0" fontId="6" fillId="0" borderId="7" xfId="3" applyFont="1" applyFill="1" applyBorder="1" applyAlignment="1">
      <alignment horizontal="right" vertical="center" wrapText="1"/>
    </xf>
    <xf numFmtId="0" fontId="6" fillId="0" borderId="8" xfId="3" applyFont="1" applyFill="1" applyBorder="1" applyAlignment="1">
      <alignment horizontal="right" vertical="center" wrapText="1"/>
    </xf>
    <xf numFmtId="0" fontId="6" fillId="0" borderId="9" xfId="3" applyFont="1" applyFill="1" applyBorder="1" applyAlignment="1">
      <alignment horizontal="right" vertical="center" wrapText="1"/>
    </xf>
    <xf numFmtId="0" fontId="6" fillId="0" borderId="28" xfId="0" applyFont="1" applyBorder="1" applyAlignment="1">
      <alignment horizontal="center" vertical="center"/>
    </xf>
    <xf numFmtId="4" fontId="6" fillId="0" borderId="28" xfId="0" applyNumberFormat="1" applyFont="1" applyBorder="1" applyAlignment="1">
      <alignment horizontal="center" vertical="center"/>
    </xf>
    <xf numFmtId="0" fontId="5" fillId="0" borderId="14" xfId="3" applyFont="1" applyFill="1" applyBorder="1" applyAlignment="1">
      <alignment horizontal="center" vertical="center" wrapText="1"/>
    </xf>
    <xf numFmtId="0" fontId="5" fillId="0" borderId="18" xfId="3" applyFont="1" applyFill="1" applyBorder="1" applyAlignment="1">
      <alignment horizontal="center" vertical="center" wrapText="1"/>
    </xf>
    <xf numFmtId="0" fontId="5" fillId="0" borderId="15" xfId="3" applyFont="1" applyFill="1" applyBorder="1" applyAlignment="1">
      <alignment horizontal="center" vertical="center" wrapText="1"/>
    </xf>
    <xf numFmtId="49" fontId="7" fillId="0" borderId="5" xfId="3" applyNumberFormat="1" applyFont="1" applyFill="1" applyBorder="1" applyAlignment="1">
      <alignment horizontal="left" vertical="center" wrapText="1"/>
    </xf>
    <xf numFmtId="49" fontId="7" fillId="0" borderId="12" xfId="3" applyNumberFormat="1" applyFont="1" applyFill="1" applyBorder="1" applyAlignment="1">
      <alignment horizontal="left" vertical="center" wrapText="1"/>
    </xf>
    <xf numFmtId="4" fontId="7" fillId="0" borderId="4" xfId="3" applyNumberFormat="1" applyFont="1" applyFill="1" applyBorder="1" applyAlignment="1">
      <alignment horizontal="center" vertical="center" wrapText="1"/>
    </xf>
    <xf numFmtId="4" fontId="7" fillId="0" borderId="11" xfId="3" applyNumberFormat="1" applyFont="1" applyFill="1" applyBorder="1" applyAlignment="1">
      <alignment horizontal="center" vertical="center" wrapText="1"/>
    </xf>
    <xf numFmtId="49" fontId="7" fillId="0" borderId="14" xfId="3" applyNumberFormat="1" applyFont="1" applyFill="1" applyBorder="1" applyAlignment="1">
      <alignment horizontal="center" vertical="center" wrapText="1"/>
    </xf>
    <xf numFmtId="49" fontId="7" fillId="0" borderId="15" xfId="3" applyNumberFormat="1" applyFont="1" applyFill="1" applyBorder="1" applyAlignment="1">
      <alignment horizontal="center" vertical="center" wrapText="1"/>
    </xf>
    <xf numFmtId="49" fontId="6" fillId="0" borderId="4" xfId="3" applyNumberFormat="1" applyFont="1" applyFill="1" applyBorder="1" applyAlignment="1">
      <alignment horizontal="left" vertical="center" wrapText="1"/>
    </xf>
    <xf numFmtId="49" fontId="6" fillId="0" borderId="11" xfId="3" applyNumberFormat="1" applyFont="1" applyFill="1" applyBorder="1" applyAlignment="1">
      <alignment horizontal="left" vertical="center" wrapText="1"/>
    </xf>
    <xf numFmtId="49" fontId="6" fillId="0" borderId="4" xfId="3" applyNumberFormat="1" applyFont="1" applyFill="1" applyBorder="1" applyAlignment="1">
      <alignment horizontal="center" vertical="center" wrapText="1"/>
    </xf>
    <xf numFmtId="49" fontId="6" fillId="0" borderId="11" xfId="3" applyNumberFormat="1" applyFont="1" applyFill="1" applyBorder="1" applyAlignment="1">
      <alignment horizontal="center" vertical="center" wrapText="1"/>
    </xf>
    <xf numFmtId="49" fontId="7" fillId="0" borderId="4" xfId="3" applyNumberFormat="1" applyFont="1" applyFill="1" applyBorder="1" applyAlignment="1">
      <alignment horizontal="center" vertical="center" wrapText="1"/>
    </xf>
    <xf numFmtId="49" fontId="7" fillId="0" borderId="11" xfId="3" applyNumberFormat="1" applyFont="1" applyFill="1" applyBorder="1" applyAlignment="1">
      <alignment horizontal="center" vertical="center" wrapText="1"/>
    </xf>
    <xf numFmtId="49" fontId="7" fillId="0" borderId="3" xfId="3" applyNumberFormat="1" applyFont="1" applyFill="1" applyBorder="1" applyAlignment="1">
      <alignment horizontal="center" vertical="center" wrapText="1"/>
    </xf>
    <xf numFmtId="49" fontId="7" fillId="0" borderId="13" xfId="3" applyNumberFormat="1" applyFont="1" applyFill="1" applyBorder="1" applyAlignment="1">
      <alignment horizontal="center" vertical="center" wrapText="1"/>
    </xf>
    <xf numFmtId="49" fontId="7" fillId="0" borderId="20" xfId="3" applyNumberFormat="1" applyFont="1" applyFill="1" applyBorder="1" applyAlignment="1">
      <alignment horizontal="center" vertical="center" wrapText="1"/>
    </xf>
    <xf numFmtId="49" fontId="7" fillId="0" borderId="21" xfId="3" applyNumberFormat="1" applyFont="1" applyFill="1" applyBorder="1" applyAlignment="1">
      <alignment horizontal="center" vertical="center" wrapText="1"/>
    </xf>
    <xf numFmtId="0" fontId="6" fillId="13" borderId="2" xfId="0" applyFont="1" applyFill="1" applyBorder="1" applyAlignment="1">
      <alignment horizontal="right" vertical="center" wrapText="1"/>
    </xf>
    <xf numFmtId="0" fontId="6" fillId="0" borderId="0" xfId="0" applyFont="1" applyAlignment="1">
      <alignment horizontal="center" vertical="center"/>
    </xf>
    <xf numFmtId="0" fontId="6" fillId="6" borderId="2" xfId="0" applyFont="1" applyFill="1" applyBorder="1" applyAlignment="1">
      <alignment horizontal="left" vertical="center" wrapText="1"/>
    </xf>
    <xf numFmtId="0" fontId="5" fillId="4" borderId="1" xfId="0" applyFont="1" applyFill="1" applyBorder="1" applyAlignment="1">
      <alignment horizontal="left" vertical="center" wrapText="1"/>
    </xf>
    <xf numFmtId="0" fontId="6" fillId="2" borderId="6" xfId="0" applyFont="1" applyFill="1" applyBorder="1" applyAlignment="1" applyProtection="1">
      <alignment horizontal="center" vertical="center" wrapText="1"/>
      <protection locked="0"/>
    </xf>
    <xf numFmtId="0" fontId="9" fillId="0" borderId="5" xfId="0" applyFont="1" applyBorder="1" applyAlignment="1">
      <alignment horizontal="left" vertical="center" wrapText="1"/>
    </xf>
    <xf numFmtId="0" fontId="9" fillId="0" borderId="19" xfId="0" applyFont="1" applyBorder="1" applyAlignment="1">
      <alignment horizontal="left" vertical="center" wrapText="1"/>
    </xf>
    <xf numFmtId="0" fontId="9" fillId="0" borderId="12" xfId="0" applyFont="1" applyBorder="1" applyAlignment="1">
      <alignment horizontal="left" vertical="center" wrapText="1"/>
    </xf>
    <xf numFmtId="0" fontId="9" fillId="16" borderId="10" xfId="0" applyFont="1" applyFill="1" applyBorder="1" applyAlignment="1">
      <alignment horizontal="left" vertical="center" wrapText="1"/>
    </xf>
    <xf numFmtId="0" fontId="9" fillId="16" borderId="1" xfId="0" applyFont="1" applyFill="1" applyBorder="1" applyAlignment="1">
      <alignment horizontal="left" vertical="center" wrapText="1"/>
    </xf>
    <xf numFmtId="0" fontId="9" fillId="16" borderId="31" xfId="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10" fillId="16" borderId="13" xfId="0" applyFont="1" applyFill="1" applyBorder="1" applyAlignment="1">
      <alignment horizontal="left" vertical="center" wrapText="1"/>
    </xf>
    <xf numFmtId="0" fontId="10" fillId="16" borderId="32" xfId="0" applyFont="1" applyFill="1" applyBorder="1" applyAlignment="1">
      <alignment horizontal="left" vertical="center" wrapText="1"/>
    </xf>
    <xf numFmtId="0" fontId="10" fillId="16" borderId="29"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9" xfId="0" applyFont="1" applyBorder="1" applyAlignment="1">
      <alignment horizontal="center" vertical="center" wrapText="1"/>
    </xf>
    <xf numFmtId="0" fontId="9" fillId="23" borderId="5" xfId="0" applyFont="1" applyFill="1" applyBorder="1" applyAlignment="1">
      <alignment horizontal="center" vertical="center" wrapText="1"/>
    </xf>
    <xf numFmtId="0" fontId="9" fillId="23" borderId="19" xfId="0" applyFont="1" applyFill="1" applyBorder="1" applyAlignment="1">
      <alignment horizontal="center" vertical="center" wrapText="1"/>
    </xf>
    <xf numFmtId="0" fontId="9" fillId="23" borderId="12" xfId="0" applyFont="1" applyFill="1" applyBorder="1" applyAlignment="1">
      <alignment horizontal="center" vertical="center" wrapText="1"/>
    </xf>
    <xf numFmtId="0" fontId="7" fillId="0" borderId="0" xfId="0" applyFont="1" applyAlignment="1">
      <alignment horizontal="center" vertical="center"/>
    </xf>
    <xf numFmtId="0" fontId="10" fillId="0" borderId="6" xfId="0" applyFont="1" applyBorder="1" applyAlignment="1">
      <alignment horizontal="center" vertical="center" wrapText="1"/>
    </xf>
    <xf numFmtId="0" fontId="10" fillId="19" borderId="22" xfId="0" applyFont="1" applyFill="1" applyBorder="1" applyAlignment="1">
      <alignment horizontal="center" vertical="center" wrapText="1"/>
    </xf>
    <xf numFmtId="0" fontId="10" fillId="19" borderId="23" xfId="0" applyFont="1" applyFill="1" applyBorder="1" applyAlignment="1">
      <alignment horizontal="center" vertical="center" wrapText="1"/>
    </xf>
    <xf numFmtId="0" fontId="10" fillId="19" borderId="24" xfId="0" applyFont="1" applyFill="1" applyBorder="1" applyAlignment="1">
      <alignment horizontal="center" vertical="center" wrapText="1"/>
    </xf>
    <xf numFmtId="0" fontId="14" fillId="18" borderId="0" xfId="0" applyFont="1" applyFill="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18" borderId="22" xfId="0" applyFont="1" applyFill="1" applyBorder="1" applyAlignment="1">
      <alignment horizontal="center" vertical="center" wrapText="1"/>
    </xf>
    <xf numFmtId="0" fontId="10" fillId="18" borderId="24" xfId="0" applyFont="1" applyFill="1" applyBorder="1" applyAlignment="1">
      <alignment horizontal="center" vertical="center" wrapText="1"/>
    </xf>
  </cellXfs>
  <cellStyles count="4">
    <cellStyle name="Normal" xfId="0" builtinId="0"/>
    <cellStyle name="Normal 2" xfId="3"/>
    <cellStyle name="Porcentagem" xfId="2" builtinId="5"/>
    <cellStyle name="Vírgula"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386293</xdr:colOff>
      <xdr:row>22</xdr:row>
      <xdr:rowOff>55032</xdr:rowOff>
    </xdr:from>
    <xdr:to>
      <xdr:col>4</xdr:col>
      <xdr:colOff>247307</xdr:colOff>
      <xdr:row>24</xdr:row>
      <xdr:rowOff>76199</xdr:rowOff>
    </xdr:to>
    <xdr:pic>
      <xdr:nvPicPr>
        <xdr:cNvPr id="2" name="Imagem 1">
          <a:extLst>
            <a:ext uri="{FF2B5EF4-FFF2-40B4-BE49-F238E27FC236}">
              <a16:creationId xmlns:a16="http://schemas.microsoft.com/office/drawing/2014/main" xmlns="" id="{7AC361D8-D261-4F77-8390-0F74C23BE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5893" y="4636557"/>
          <a:ext cx="3013789" cy="402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96"/>
  <sheetViews>
    <sheetView tabSelected="1" view="pageBreakPreview" zoomScaleNormal="100" zoomScaleSheetLayoutView="100" workbookViewId="0">
      <selection activeCell="M19" sqref="M19"/>
    </sheetView>
  </sheetViews>
  <sheetFormatPr defaultRowHeight="15"/>
  <cols>
    <col min="2" max="2" width="8.42578125" style="10" customWidth="1"/>
    <col min="3" max="3" width="9.28515625" style="12" bestFit="1" customWidth="1"/>
    <col min="4" max="4" width="9.140625" style="13"/>
    <col min="5" max="5" width="53.140625" style="13" customWidth="1"/>
    <col min="6" max="6" width="7.140625" style="13" customWidth="1"/>
    <col min="7" max="7" width="11.85546875" style="10" customWidth="1"/>
    <col min="8" max="8" width="10.28515625" style="14" customWidth="1"/>
    <col min="9" max="9" width="10.85546875" style="15" customWidth="1"/>
    <col min="10" max="10" width="13.28515625" style="14" customWidth="1"/>
    <col min="11" max="11" width="9.140625" style="1"/>
    <col min="12" max="13" width="11.28515625" style="3" bestFit="1" customWidth="1"/>
    <col min="14" max="14" width="10.140625" style="1" bestFit="1" customWidth="1"/>
    <col min="15" max="15" width="11.28515625" style="1" bestFit="1" customWidth="1"/>
  </cols>
  <sheetData>
    <row r="1" spans="2:15">
      <c r="B1" s="125" t="s">
        <v>1261</v>
      </c>
      <c r="C1" s="125"/>
      <c r="D1" s="125"/>
      <c r="E1" s="125"/>
      <c r="F1" s="125"/>
      <c r="G1" s="125"/>
      <c r="H1" s="125"/>
      <c r="I1" s="125"/>
      <c r="J1" s="125"/>
    </row>
    <row r="2" spans="2:15">
      <c r="C2" s="10"/>
      <c r="D2" s="10"/>
      <c r="E2" s="10"/>
      <c r="F2" s="10"/>
      <c r="H2" s="10"/>
      <c r="I2" s="10"/>
      <c r="J2" s="10"/>
    </row>
    <row r="3" spans="2:15">
      <c r="B3" s="11" t="s">
        <v>1078</v>
      </c>
      <c r="F3" s="11" t="s">
        <v>1081</v>
      </c>
      <c r="J3" s="16" t="s">
        <v>787</v>
      </c>
    </row>
    <row r="4" spans="2:15">
      <c r="B4" s="17" t="s">
        <v>1209</v>
      </c>
      <c r="F4" s="17" t="s">
        <v>1082</v>
      </c>
      <c r="J4" s="14" t="s">
        <v>788</v>
      </c>
    </row>
    <row r="5" spans="2:15">
      <c r="B5" s="11" t="s">
        <v>1079</v>
      </c>
      <c r="F5" s="11" t="s">
        <v>1083</v>
      </c>
      <c r="J5" s="16" t="s">
        <v>786</v>
      </c>
    </row>
    <row r="6" spans="2:15">
      <c r="B6" s="17" t="s">
        <v>1080</v>
      </c>
      <c r="F6" s="17" t="s">
        <v>1211</v>
      </c>
      <c r="J6" s="18">
        <v>0.2034</v>
      </c>
    </row>
    <row r="7" spans="2:15">
      <c r="G7" s="130" t="s">
        <v>1221</v>
      </c>
      <c r="H7" s="130"/>
      <c r="I7" s="131">
        <f>J196</f>
        <v>402920.3</v>
      </c>
      <c r="J7" s="131"/>
    </row>
    <row r="8" spans="2:15">
      <c r="B8" s="126" t="s">
        <v>1220</v>
      </c>
      <c r="C8" s="126"/>
      <c r="D8" s="126"/>
      <c r="E8" s="126"/>
      <c r="F8" s="126"/>
      <c r="G8" s="126"/>
      <c r="H8" s="126"/>
      <c r="I8" s="126"/>
      <c r="J8" s="126"/>
    </row>
    <row r="9" spans="2:15" ht="22.5">
      <c r="B9" s="19" t="s">
        <v>1213</v>
      </c>
      <c r="C9" s="20" t="s">
        <v>779</v>
      </c>
      <c r="D9" s="19" t="s">
        <v>1214</v>
      </c>
      <c r="E9" s="19" t="s">
        <v>780</v>
      </c>
      <c r="F9" s="19" t="s">
        <v>1215</v>
      </c>
      <c r="G9" s="19" t="s">
        <v>1216</v>
      </c>
      <c r="H9" s="21" t="s">
        <v>1217</v>
      </c>
      <c r="I9" s="21" t="s">
        <v>1218</v>
      </c>
      <c r="J9" s="21" t="s">
        <v>1219</v>
      </c>
    </row>
    <row r="10" spans="2:15">
      <c r="B10" s="19"/>
      <c r="C10" s="20"/>
      <c r="D10" s="19"/>
      <c r="E10" s="19"/>
      <c r="F10" s="19"/>
      <c r="G10" s="19"/>
      <c r="H10" s="21"/>
      <c r="I10" s="21"/>
      <c r="J10" s="21"/>
      <c r="L10" s="5" t="s">
        <v>1085</v>
      </c>
      <c r="M10" s="5" t="s">
        <v>1086</v>
      </c>
    </row>
    <row r="11" spans="2:15">
      <c r="B11" s="22" t="s">
        <v>1099</v>
      </c>
      <c r="C11" s="23"/>
      <c r="D11" s="22"/>
      <c r="E11" s="24" t="s">
        <v>791</v>
      </c>
      <c r="F11" s="22"/>
      <c r="G11" s="22"/>
      <c r="H11" s="25"/>
      <c r="I11" s="25"/>
      <c r="J11" s="25">
        <f>SUM(J12:J13)</f>
        <v>6342.8</v>
      </c>
      <c r="L11" s="9">
        <v>494745.41</v>
      </c>
      <c r="M11" s="9">
        <f>J196</f>
        <v>402920.3</v>
      </c>
      <c r="N11" s="1">
        <f>L11*M13</f>
        <v>94001.627899999992</v>
      </c>
      <c r="O11" s="2">
        <f>L11-N11</f>
        <v>400743.78209999995</v>
      </c>
    </row>
    <row r="12" spans="2:15">
      <c r="B12" s="26" t="s">
        <v>789</v>
      </c>
      <c r="C12" s="27" t="s">
        <v>1</v>
      </c>
      <c r="D12" s="26" t="s">
        <v>839</v>
      </c>
      <c r="E12" s="28" t="s">
        <v>792</v>
      </c>
      <c r="F12" s="26" t="s">
        <v>110</v>
      </c>
      <c r="G12" s="29">
        <v>8</v>
      </c>
      <c r="H12" s="29">
        <f>composição!I13</f>
        <v>241.86</v>
      </c>
      <c r="I12" s="29">
        <f>ROUND(H12*(1+$J$6),2)</f>
        <v>291.05</v>
      </c>
      <c r="J12" s="29">
        <f>ROUND(G12*I12,2)</f>
        <v>2328.4</v>
      </c>
    </row>
    <row r="13" spans="2:15" ht="33.75">
      <c r="B13" s="26" t="s">
        <v>790</v>
      </c>
      <c r="C13" s="27" t="s">
        <v>3</v>
      </c>
      <c r="D13" s="26" t="s">
        <v>7</v>
      </c>
      <c r="E13" s="28" t="s">
        <v>4</v>
      </c>
      <c r="F13" s="26" t="s">
        <v>14</v>
      </c>
      <c r="G13" s="29">
        <v>80</v>
      </c>
      <c r="H13" s="29">
        <f>composição!I28</f>
        <v>41.7</v>
      </c>
      <c r="I13" s="29">
        <f>ROUND(H13*(1+$J$6),2)</f>
        <v>50.18</v>
      </c>
      <c r="J13" s="29">
        <f>ROUND(G13*I13,2)</f>
        <v>4014.4</v>
      </c>
      <c r="L13" s="6" t="s">
        <v>1087</v>
      </c>
      <c r="M13" s="8">
        <v>0.19</v>
      </c>
      <c r="N13" s="2">
        <f>M11-O11</f>
        <v>2176.5179000000353</v>
      </c>
    </row>
    <row r="14" spans="2:15">
      <c r="B14" s="26"/>
      <c r="C14" s="27"/>
      <c r="D14" s="26"/>
      <c r="E14" s="28"/>
      <c r="F14" s="26"/>
      <c r="G14" s="29"/>
      <c r="H14" s="29"/>
      <c r="I14" s="29"/>
      <c r="J14" s="29"/>
      <c r="L14" s="34"/>
      <c r="M14" s="35"/>
      <c r="N14" s="2"/>
    </row>
    <row r="15" spans="2:15">
      <c r="B15" s="22" t="s">
        <v>1100</v>
      </c>
      <c r="C15" s="23"/>
      <c r="D15" s="22"/>
      <c r="E15" s="24" t="s">
        <v>796</v>
      </c>
      <c r="F15" s="22"/>
      <c r="G15" s="22"/>
      <c r="H15" s="25"/>
      <c r="I15" s="25"/>
      <c r="J15" s="25">
        <f>SUM(J16:J18)</f>
        <v>15881.25</v>
      </c>
    </row>
    <row r="16" spans="2:15" ht="22.5">
      <c r="B16" s="26" t="s">
        <v>793</v>
      </c>
      <c r="C16" s="27" t="s">
        <v>36</v>
      </c>
      <c r="D16" s="26" t="s">
        <v>7</v>
      </c>
      <c r="E16" s="28" t="s">
        <v>37</v>
      </c>
      <c r="F16" s="26" t="s">
        <v>32</v>
      </c>
      <c r="G16" s="29">
        <v>46.3</v>
      </c>
      <c r="H16" s="29">
        <f>composição!I33</f>
        <v>55.34</v>
      </c>
      <c r="I16" s="29">
        <f>ROUND(H16*(1+$J$6),2)</f>
        <v>66.599999999999994</v>
      </c>
      <c r="J16" s="29">
        <f>ROUND(G16*I16,2)</f>
        <v>3083.58</v>
      </c>
    </row>
    <row r="17" spans="2:10" ht="22.5">
      <c r="B17" s="26" t="s">
        <v>794</v>
      </c>
      <c r="C17" s="27" t="s">
        <v>40</v>
      </c>
      <c r="D17" s="26" t="s">
        <v>7</v>
      </c>
      <c r="E17" s="28" t="s">
        <v>41</v>
      </c>
      <c r="F17" s="26" t="s">
        <v>32</v>
      </c>
      <c r="G17" s="29">
        <v>20.16</v>
      </c>
      <c r="H17" s="29">
        <f>composição!I41</f>
        <v>21.290000000000003</v>
      </c>
      <c r="I17" s="29">
        <f>ROUND(H17*(1+$J$6),2)</f>
        <v>25.62</v>
      </c>
      <c r="J17" s="29">
        <f>ROUND(G17*I17,2)</f>
        <v>516.5</v>
      </c>
    </row>
    <row r="18" spans="2:10" ht="22.5">
      <c r="B18" s="26" t="s">
        <v>795</v>
      </c>
      <c r="C18" s="27" t="s">
        <v>48</v>
      </c>
      <c r="D18" s="26" t="s">
        <v>7</v>
      </c>
      <c r="E18" s="28" t="s">
        <v>49</v>
      </c>
      <c r="F18" s="26" t="s">
        <v>32</v>
      </c>
      <c r="G18" s="29">
        <v>175.22</v>
      </c>
      <c r="H18" s="29">
        <f>composição!I51</f>
        <v>58.24</v>
      </c>
      <c r="I18" s="29">
        <f>ROUND(H18*(1+$J$6),2)</f>
        <v>70.09</v>
      </c>
      <c r="J18" s="29">
        <f>ROUND(G18*I18,2)</f>
        <v>12281.17</v>
      </c>
    </row>
    <row r="19" spans="2:10">
      <c r="B19" s="26"/>
      <c r="C19" s="27"/>
      <c r="D19" s="26"/>
      <c r="E19" s="28"/>
      <c r="F19" s="26"/>
      <c r="G19" s="29"/>
      <c r="H19" s="29"/>
      <c r="I19" s="29"/>
      <c r="J19" s="29"/>
    </row>
    <row r="20" spans="2:10">
      <c r="B20" s="22" t="s">
        <v>1223</v>
      </c>
      <c r="C20" s="23"/>
      <c r="D20" s="22"/>
      <c r="E20" s="24" t="s">
        <v>798</v>
      </c>
      <c r="F20" s="22"/>
      <c r="G20" s="22"/>
      <c r="H20" s="25"/>
      <c r="I20" s="25"/>
      <c r="J20" s="25">
        <f>J21+J24+J27</f>
        <v>61176.77</v>
      </c>
    </row>
    <row r="21" spans="2:10">
      <c r="B21" s="22" t="s">
        <v>797</v>
      </c>
      <c r="C21" s="23"/>
      <c r="D21" s="22"/>
      <c r="E21" s="24" t="s">
        <v>801</v>
      </c>
      <c r="F21" s="22"/>
      <c r="G21" s="22"/>
      <c r="H21" s="25"/>
      <c r="I21" s="25"/>
      <c r="J21" s="25">
        <f>SUM(J22:J23)</f>
        <v>22567.19</v>
      </c>
    </row>
    <row r="22" spans="2:10" ht="22.5">
      <c r="B22" s="26" t="s">
        <v>800</v>
      </c>
      <c r="C22" s="27" t="s">
        <v>56</v>
      </c>
      <c r="D22" s="26" t="s">
        <v>7</v>
      </c>
      <c r="E22" s="28" t="s">
        <v>57</v>
      </c>
      <c r="F22" s="26" t="s">
        <v>110</v>
      </c>
      <c r="G22" s="29">
        <v>12.83</v>
      </c>
      <c r="H22" s="29">
        <f>composição!I58</f>
        <v>23.83</v>
      </c>
      <c r="I22" s="29">
        <f>ROUND(H22*(1+$J$6),2)</f>
        <v>28.68</v>
      </c>
      <c r="J22" s="29">
        <f>ROUND(G22*I22,2)</f>
        <v>367.96</v>
      </c>
    </row>
    <row r="23" spans="2:10" ht="45">
      <c r="B23" s="26" t="s">
        <v>802</v>
      </c>
      <c r="C23" s="27" t="s">
        <v>62</v>
      </c>
      <c r="D23" s="26" t="s">
        <v>7</v>
      </c>
      <c r="E23" s="28" t="s">
        <v>63</v>
      </c>
      <c r="F23" s="26" t="s">
        <v>32</v>
      </c>
      <c r="G23" s="29">
        <v>11.04</v>
      </c>
      <c r="H23" s="29">
        <f>composição!I89</f>
        <v>1670.9299999999998</v>
      </c>
      <c r="I23" s="29">
        <f>ROUND(H23*(1+$J$6),2)</f>
        <v>2010.8</v>
      </c>
      <c r="J23" s="29">
        <f>ROUND(G23*I23,2)</f>
        <v>22199.23</v>
      </c>
    </row>
    <row r="24" spans="2:10">
      <c r="B24" s="22" t="s">
        <v>799</v>
      </c>
      <c r="C24" s="23"/>
      <c r="D24" s="22"/>
      <c r="E24" s="24" t="s">
        <v>803</v>
      </c>
      <c r="F24" s="22"/>
      <c r="G24" s="22"/>
      <c r="H24" s="25"/>
      <c r="I24" s="25"/>
      <c r="J24" s="25">
        <f>SUM(J25:J26)</f>
        <v>28495.260000000002</v>
      </c>
    </row>
    <row r="25" spans="2:10" ht="33.75">
      <c r="B25" s="26" t="s">
        <v>804</v>
      </c>
      <c r="C25" s="27" t="s">
        <v>119</v>
      </c>
      <c r="D25" s="26" t="s">
        <v>7</v>
      </c>
      <c r="E25" s="28" t="s">
        <v>120</v>
      </c>
      <c r="F25" s="26" t="s">
        <v>32</v>
      </c>
      <c r="G25" s="29">
        <v>15.1</v>
      </c>
      <c r="H25" s="29">
        <f>composição!I97</f>
        <v>377.92</v>
      </c>
      <c r="I25" s="29">
        <f>ROUND(H25*(1+$J$6),2)</f>
        <v>454.79</v>
      </c>
      <c r="J25" s="29">
        <f>ROUND(G25*I25,2)</f>
        <v>6867.33</v>
      </c>
    </row>
    <row r="26" spans="2:10" ht="45">
      <c r="B26" s="26" t="s">
        <v>805</v>
      </c>
      <c r="C26" s="27" t="s">
        <v>125</v>
      </c>
      <c r="D26" s="26" t="s">
        <v>7</v>
      </c>
      <c r="E26" s="28" t="s">
        <v>126</v>
      </c>
      <c r="F26" s="26" t="s">
        <v>110</v>
      </c>
      <c r="G26" s="29">
        <v>182.9</v>
      </c>
      <c r="H26" s="29">
        <f>composição!I107</f>
        <v>98.26</v>
      </c>
      <c r="I26" s="29">
        <f>ROUND(H26*(1+$J$6),2)</f>
        <v>118.25</v>
      </c>
      <c r="J26" s="29">
        <f>ROUND(G26*I26,2)</f>
        <v>21627.93</v>
      </c>
    </row>
    <row r="27" spans="2:10">
      <c r="B27" s="22" t="s">
        <v>806</v>
      </c>
      <c r="C27" s="23"/>
      <c r="D27" s="22"/>
      <c r="E27" s="24" t="s">
        <v>808</v>
      </c>
      <c r="F27" s="22"/>
      <c r="G27" s="22"/>
      <c r="H27" s="25"/>
      <c r="I27" s="25"/>
      <c r="J27" s="25">
        <f>SUM(J28)</f>
        <v>10114.32</v>
      </c>
    </row>
    <row r="28" spans="2:10" ht="45">
      <c r="B28" s="26" t="s">
        <v>807</v>
      </c>
      <c r="C28" s="27" t="s">
        <v>62</v>
      </c>
      <c r="D28" s="26" t="s">
        <v>7</v>
      </c>
      <c r="E28" s="28" t="s">
        <v>63</v>
      </c>
      <c r="F28" s="26" t="s">
        <v>32</v>
      </c>
      <c r="G28" s="29">
        <v>5.03</v>
      </c>
      <c r="H28" s="29">
        <f>composição!I138</f>
        <v>1670.9299999999998</v>
      </c>
      <c r="I28" s="29">
        <f>ROUND(H28*(1+$J$6),2)</f>
        <v>2010.8</v>
      </c>
      <c r="J28" s="29">
        <f>ROUND(G28*I28,2)</f>
        <v>10114.32</v>
      </c>
    </row>
    <row r="29" spans="2:10">
      <c r="B29" s="26"/>
      <c r="C29" s="27"/>
      <c r="D29" s="26"/>
      <c r="E29" s="28"/>
      <c r="F29" s="26"/>
      <c r="G29" s="29"/>
      <c r="H29" s="29"/>
      <c r="I29" s="29"/>
      <c r="J29" s="29"/>
    </row>
    <row r="30" spans="2:10" ht="22.5">
      <c r="B30" s="22" t="s">
        <v>1224</v>
      </c>
      <c r="C30" s="23"/>
      <c r="D30" s="22"/>
      <c r="E30" s="24" t="s">
        <v>811</v>
      </c>
      <c r="F30" s="22"/>
      <c r="G30" s="22"/>
      <c r="H30" s="25"/>
      <c r="I30" s="25"/>
      <c r="J30" s="25">
        <f>J31+J33+J35+J37+J39</f>
        <v>58185.75</v>
      </c>
    </row>
    <row r="31" spans="2:10">
      <c r="B31" s="22" t="s">
        <v>809</v>
      </c>
      <c r="C31" s="23"/>
      <c r="D31" s="22"/>
      <c r="E31" s="24" t="s">
        <v>812</v>
      </c>
      <c r="F31" s="22"/>
      <c r="G31" s="22"/>
      <c r="H31" s="25"/>
      <c r="I31" s="25"/>
      <c r="J31" s="25">
        <f>SUM(J32)</f>
        <v>20369.400000000001</v>
      </c>
    </row>
    <row r="32" spans="2:10" ht="45">
      <c r="B32" s="26" t="s">
        <v>810</v>
      </c>
      <c r="C32" s="27" t="s">
        <v>62</v>
      </c>
      <c r="D32" s="26" t="s">
        <v>7</v>
      </c>
      <c r="E32" s="28" t="s">
        <v>63</v>
      </c>
      <c r="F32" s="26" t="s">
        <v>32</v>
      </c>
      <c r="G32" s="29">
        <v>10.130000000000001</v>
      </c>
      <c r="H32" s="29">
        <f>composição!I169</f>
        <v>1670.9299999999998</v>
      </c>
      <c r="I32" s="29">
        <f>ROUND(H32*(1+$J$6),2)</f>
        <v>2010.8</v>
      </c>
      <c r="J32" s="29">
        <f>ROUND(G32*I32,2)</f>
        <v>20369.400000000001</v>
      </c>
    </row>
    <row r="33" spans="2:10">
      <c r="B33" s="22" t="s">
        <v>814</v>
      </c>
      <c r="C33" s="23"/>
      <c r="D33" s="22"/>
      <c r="E33" s="24" t="s">
        <v>813</v>
      </c>
      <c r="F33" s="22"/>
      <c r="G33" s="22"/>
      <c r="H33" s="25"/>
      <c r="I33" s="25"/>
      <c r="J33" s="25">
        <f>SUM(J34)</f>
        <v>15181.54</v>
      </c>
    </row>
    <row r="34" spans="2:10" ht="45">
      <c r="B34" s="26" t="s">
        <v>815</v>
      </c>
      <c r="C34" s="27" t="s">
        <v>62</v>
      </c>
      <c r="D34" s="26" t="s">
        <v>7</v>
      </c>
      <c r="E34" s="28" t="s">
        <v>63</v>
      </c>
      <c r="F34" s="26" t="s">
        <v>32</v>
      </c>
      <c r="G34" s="29">
        <v>7.55</v>
      </c>
      <c r="H34" s="29">
        <f>composição!I200</f>
        <v>1670.9299999999998</v>
      </c>
      <c r="I34" s="29">
        <f>ROUND(H34*(1+$J$6),2)</f>
        <v>2010.8</v>
      </c>
      <c r="J34" s="29">
        <f>ROUND(G34*I34,2)</f>
        <v>15181.54</v>
      </c>
    </row>
    <row r="35" spans="2:10">
      <c r="B35" s="22" t="s">
        <v>816</v>
      </c>
      <c r="C35" s="23"/>
      <c r="D35" s="22"/>
      <c r="E35" s="24" t="s">
        <v>818</v>
      </c>
      <c r="F35" s="22"/>
      <c r="G35" s="22"/>
      <c r="H35" s="25"/>
      <c r="I35" s="25"/>
      <c r="J35" s="25">
        <f>SUM(J36)</f>
        <v>15438.06</v>
      </c>
    </row>
    <row r="36" spans="2:10" ht="33.75">
      <c r="B36" s="26" t="s">
        <v>817</v>
      </c>
      <c r="C36" s="27" t="s">
        <v>136</v>
      </c>
      <c r="D36" s="26" t="s">
        <v>7</v>
      </c>
      <c r="E36" s="28" t="s">
        <v>819</v>
      </c>
      <c r="F36" s="26" t="s">
        <v>110</v>
      </c>
      <c r="G36" s="29">
        <v>111.7</v>
      </c>
      <c r="H36" s="29">
        <f>composição!I215</f>
        <v>114.85000000000001</v>
      </c>
      <c r="I36" s="29">
        <f>ROUND(H36*(1+$J$6),2)</f>
        <v>138.21</v>
      </c>
      <c r="J36" s="29">
        <f>ROUND(G36*I36,2)</f>
        <v>15438.06</v>
      </c>
    </row>
    <row r="37" spans="2:10">
      <c r="B37" s="22" t="s">
        <v>816</v>
      </c>
      <c r="C37" s="23"/>
      <c r="D37" s="22"/>
      <c r="E37" s="24" t="s">
        <v>820</v>
      </c>
      <c r="F37" s="22"/>
      <c r="G37" s="22"/>
      <c r="H37" s="25"/>
      <c r="I37" s="25"/>
      <c r="J37" s="25">
        <f>SUM(J38)</f>
        <v>2614.04</v>
      </c>
    </row>
    <row r="38" spans="2:10" ht="45">
      <c r="B38" s="26" t="s">
        <v>817</v>
      </c>
      <c r="C38" s="27" t="s">
        <v>62</v>
      </c>
      <c r="D38" s="26" t="s">
        <v>7</v>
      </c>
      <c r="E38" s="28" t="s">
        <v>63</v>
      </c>
      <c r="F38" s="26" t="s">
        <v>32</v>
      </c>
      <c r="G38" s="29">
        <v>1.3</v>
      </c>
      <c r="H38" s="29">
        <f>composição!I246</f>
        <v>1670.9299999999998</v>
      </c>
      <c r="I38" s="29">
        <f>ROUND(H38*(1+$J$6),2)</f>
        <v>2010.8</v>
      </c>
      <c r="J38" s="29">
        <f>ROUND(G38*I38,2)</f>
        <v>2614.04</v>
      </c>
    </row>
    <row r="39" spans="2:10">
      <c r="B39" s="22" t="s">
        <v>821</v>
      </c>
      <c r="C39" s="23"/>
      <c r="D39" s="22"/>
      <c r="E39" s="24" t="s">
        <v>822</v>
      </c>
      <c r="F39" s="22"/>
      <c r="G39" s="22"/>
      <c r="H39" s="25"/>
      <c r="I39" s="25"/>
      <c r="J39" s="25">
        <f>SUM(J40:J43)</f>
        <v>4582.71</v>
      </c>
    </row>
    <row r="40" spans="2:10" ht="22.5">
      <c r="B40" s="26" t="s">
        <v>823</v>
      </c>
      <c r="C40" s="27" t="s">
        <v>137</v>
      </c>
      <c r="D40" s="26" t="s">
        <v>7</v>
      </c>
      <c r="E40" s="28" t="s">
        <v>138</v>
      </c>
      <c r="F40" s="26" t="s">
        <v>14</v>
      </c>
      <c r="G40" s="29">
        <v>34.299999999999997</v>
      </c>
      <c r="H40" s="29">
        <f>composição!I258</f>
        <v>35.589999999999996</v>
      </c>
      <c r="I40" s="29">
        <f>ROUND(H40*(1+$J$6),2)</f>
        <v>42.83</v>
      </c>
      <c r="J40" s="29">
        <f>ROUND(G40*I40,2)</f>
        <v>1469.07</v>
      </c>
    </row>
    <row r="41" spans="2:10" ht="22.5">
      <c r="B41" s="26" t="s">
        <v>824</v>
      </c>
      <c r="C41" s="27" t="s">
        <v>151</v>
      </c>
      <c r="D41" s="26" t="s">
        <v>7</v>
      </c>
      <c r="E41" s="28" t="s">
        <v>152</v>
      </c>
      <c r="F41" s="26" t="s">
        <v>14</v>
      </c>
      <c r="G41" s="29">
        <v>48.9</v>
      </c>
      <c r="H41" s="29">
        <f>composição!I270</f>
        <v>26.33</v>
      </c>
      <c r="I41" s="29">
        <f>ROUND(H41*(1+$J$6),2)</f>
        <v>31.69</v>
      </c>
      <c r="J41" s="29">
        <f>ROUND(G41*I41,2)</f>
        <v>1549.64</v>
      </c>
    </row>
    <row r="42" spans="2:10" ht="22.5">
      <c r="B42" s="26" t="s">
        <v>825</v>
      </c>
      <c r="C42" s="27" t="s">
        <v>155</v>
      </c>
      <c r="D42" s="26" t="s">
        <v>7</v>
      </c>
      <c r="E42" s="28" t="s">
        <v>156</v>
      </c>
      <c r="F42" s="26" t="s">
        <v>14</v>
      </c>
      <c r="G42" s="29">
        <v>2.2999999999999998</v>
      </c>
      <c r="H42" s="29">
        <f>composição!I282</f>
        <v>44.96</v>
      </c>
      <c r="I42" s="29">
        <f>ROUND(H42*(1+$J$6),2)</f>
        <v>54.1</v>
      </c>
      <c r="J42" s="29">
        <f>ROUND(G42*I42,2)</f>
        <v>124.43</v>
      </c>
    </row>
    <row r="43" spans="2:10" ht="22.5">
      <c r="B43" s="26" t="s">
        <v>826</v>
      </c>
      <c r="C43" s="27" t="s">
        <v>159</v>
      </c>
      <c r="D43" s="26" t="s">
        <v>7</v>
      </c>
      <c r="E43" s="28" t="s">
        <v>160</v>
      </c>
      <c r="F43" s="26" t="s">
        <v>14</v>
      </c>
      <c r="G43" s="29">
        <v>34.299999999999997</v>
      </c>
      <c r="H43" s="29">
        <f>composição!I294</f>
        <v>34.880000000000003</v>
      </c>
      <c r="I43" s="29">
        <f>ROUND(H43*(1+$J$6),2)</f>
        <v>41.97</v>
      </c>
      <c r="J43" s="29">
        <f>ROUND(G43*I43,2)</f>
        <v>1439.57</v>
      </c>
    </row>
    <row r="44" spans="2:10">
      <c r="B44" s="26"/>
      <c r="C44" s="27"/>
      <c r="D44" s="26"/>
      <c r="E44" s="28"/>
      <c r="F44" s="26"/>
      <c r="G44" s="29"/>
      <c r="H44" s="29"/>
      <c r="I44" s="29"/>
      <c r="J44" s="29"/>
    </row>
    <row r="45" spans="2:10">
      <c r="B45" s="22" t="s">
        <v>1225</v>
      </c>
      <c r="C45" s="23"/>
      <c r="D45" s="22"/>
      <c r="E45" s="24" t="s">
        <v>827</v>
      </c>
      <c r="F45" s="22"/>
      <c r="G45" s="22"/>
      <c r="H45" s="25"/>
      <c r="I45" s="25"/>
      <c r="J45" s="25">
        <f>SUM(J46:J47)</f>
        <v>47163.22</v>
      </c>
    </row>
    <row r="46" spans="2:10" ht="33.75">
      <c r="B46" s="26" t="s">
        <v>828</v>
      </c>
      <c r="C46" s="27" t="s">
        <v>161</v>
      </c>
      <c r="D46" s="26" t="s">
        <v>7</v>
      </c>
      <c r="E46" s="28" t="s">
        <v>162</v>
      </c>
      <c r="F46" s="26" t="s">
        <v>110</v>
      </c>
      <c r="G46" s="29">
        <v>940.38</v>
      </c>
      <c r="H46" s="29">
        <f>composição!I304</f>
        <v>39.72</v>
      </c>
      <c r="I46" s="29">
        <f>ROUND(H46*(1+$J$6),2)</f>
        <v>47.8</v>
      </c>
      <c r="J46" s="29">
        <f>ROUND(G46*I46,2)</f>
        <v>44950.16</v>
      </c>
    </row>
    <row r="47" spans="2:10" ht="22.5">
      <c r="B47" s="26" t="s">
        <v>829</v>
      </c>
      <c r="C47" s="27" t="s">
        <v>169</v>
      </c>
      <c r="D47" s="26" t="s">
        <v>7</v>
      </c>
      <c r="E47" s="28" t="s">
        <v>170</v>
      </c>
      <c r="F47" s="26" t="s">
        <v>14</v>
      </c>
      <c r="G47" s="29">
        <v>61.8</v>
      </c>
      <c r="H47" s="29">
        <f>composição!I314</f>
        <v>29.760000000000005</v>
      </c>
      <c r="I47" s="29">
        <f>ROUND(H47*(1+$J$6),2)</f>
        <v>35.81</v>
      </c>
      <c r="J47" s="29">
        <f>ROUND(G47*I47,2)</f>
        <v>2213.06</v>
      </c>
    </row>
    <row r="48" spans="2:10">
      <c r="B48" s="26"/>
      <c r="C48" s="27"/>
      <c r="D48" s="26"/>
      <c r="E48" s="28"/>
      <c r="F48" s="26"/>
      <c r="G48" s="29"/>
      <c r="H48" s="29"/>
      <c r="I48" s="29"/>
      <c r="J48" s="29"/>
    </row>
    <row r="49" spans="2:10">
      <c r="B49" s="22" t="s">
        <v>1226</v>
      </c>
      <c r="C49" s="23"/>
      <c r="D49" s="22"/>
      <c r="E49" s="24" t="s">
        <v>832</v>
      </c>
      <c r="F49" s="22"/>
      <c r="G49" s="22"/>
      <c r="H49" s="25"/>
      <c r="I49" s="25"/>
      <c r="J49" s="25">
        <f>J50+J57</f>
        <v>47177.9</v>
      </c>
    </row>
    <row r="50" spans="2:10">
      <c r="B50" s="22" t="s">
        <v>830</v>
      </c>
      <c r="C50" s="23"/>
      <c r="D50" s="22"/>
      <c r="E50" s="24" t="s">
        <v>833</v>
      </c>
      <c r="F50" s="22"/>
      <c r="G50" s="22"/>
      <c r="H50" s="25"/>
      <c r="I50" s="25"/>
      <c r="J50" s="25">
        <f>SUM(J51:J56)</f>
        <v>18050.93</v>
      </c>
    </row>
    <row r="51" spans="2:10" ht="22.5">
      <c r="B51" s="26" t="s">
        <v>831</v>
      </c>
      <c r="C51" s="27" t="s">
        <v>175</v>
      </c>
      <c r="D51" s="26" t="s">
        <v>179</v>
      </c>
      <c r="E51" s="28" t="s">
        <v>176</v>
      </c>
      <c r="F51" s="26" t="s">
        <v>183</v>
      </c>
      <c r="G51" s="29">
        <v>1</v>
      </c>
      <c r="H51" s="29">
        <f>composição!I323</f>
        <v>2891.47</v>
      </c>
      <c r="I51" s="29">
        <f t="shared" ref="I51:I56" si="0">ROUND(H51*(1+$J$6),2)</f>
        <v>3479.59</v>
      </c>
      <c r="J51" s="29">
        <f t="shared" ref="J51:J56" si="1">ROUND(G51*I51,2)</f>
        <v>3479.59</v>
      </c>
    </row>
    <row r="52" spans="2:10" ht="45">
      <c r="B52" s="26" t="s">
        <v>834</v>
      </c>
      <c r="C52" s="27" t="s">
        <v>192</v>
      </c>
      <c r="D52" s="26" t="s">
        <v>7</v>
      </c>
      <c r="E52" s="28" t="s">
        <v>193</v>
      </c>
      <c r="F52" s="26" t="s">
        <v>35</v>
      </c>
      <c r="G52" s="29">
        <v>15</v>
      </c>
      <c r="H52" s="29">
        <f>composição!I331</f>
        <v>492.22999999999996</v>
      </c>
      <c r="I52" s="29">
        <f t="shared" si="0"/>
        <v>592.35</v>
      </c>
      <c r="J52" s="29">
        <f t="shared" si="1"/>
        <v>8885.25</v>
      </c>
    </row>
    <row r="53" spans="2:10" ht="45">
      <c r="B53" s="26" t="s">
        <v>835</v>
      </c>
      <c r="C53" s="27" t="s">
        <v>200</v>
      </c>
      <c r="D53" s="26" t="s">
        <v>7</v>
      </c>
      <c r="E53" s="28" t="s">
        <v>201</v>
      </c>
      <c r="F53" s="26" t="s">
        <v>35</v>
      </c>
      <c r="G53" s="29">
        <v>2</v>
      </c>
      <c r="H53" s="29">
        <f>composição!I338</f>
        <v>704.37</v>
      </c>
      <c r="I53" s="29">
        <f t="shared" si="0"/>
        <v>847.64</v>
      </c>
      <c r="J53" s="29">
        <f t="shared" si="1"/>
        <v>1695.28</v>
      </c>
    </row>
    <row r="54" spans="2:10" ht="45">
      <c r="B54" s="26" t="s">
        <v>836</v>
      </c>
      <c r="C54" s="27" t="s">
        <v>208</v>
      </c>
      <c r="D54" s="26" t="s">
        <v>7</v>
      </c>
      <c r="E54" s="28" t="s">
        <v>209</v>
      </c>
      <c r="F54" s="26" t="s">
        <v>35</v>
      </c>
      <c r="G54" s="29">
        <v>1</v>
      </c>
      <c r="H54" s="29">
        <f>composição!I346</f>
        <v>476.41999999999996</v>
      </c>
      <c r="I54" s="29">
        <f t="shared" si="0"/>
        <v>573.32000000000005</v>
      </c>
      <c r="J54" s="29">
        <f t="shared" si="1"/>
        <v>573.32000000000005</v>
      </c>
    </row>
    <row r="55" spans="2:10" ht="22.5">
      <c r="B55" s="26" t="s">
        <v>837</v>
      </c>
      <c r="C55" s="27" t="s">
        <v>1027</v>
      </c>
      <c r="D55" s="26" t="s">
        <v>839</v>
      </c>
      <c r="E55" s="28" t="s">
        <v>840</v>
      </c>
      <c r="F55" s="26" t="s">
        <v>17</v>
      </c>
      <c r="G55" s="29">
        <v>1</v>
      </c>
      <c r="H55" s="29">
        <f>composição!I351</f>
        <v>952.84</v>
      </c>
      <c r="I55" s="29">
        <f t="shared" si="0"/>
        <v>1146.6500000000001</v>
      </c>
      <c r="J55" s="29">
        <f t="shared" si="1"/>
        <v>1146.6500000000001</v>
      </c>
    </row>
    <row r="56" spans="2:10" ht="22.5">
      <c r="B56" s="26" t="s">
        <v>838</v>
      </c>
      <c r="C56" s="27" t="s">
        <v>212</v>
      </c>
      <c r="D56" s="26" t="s">
        <v>179</v>
      </c>
      <c r="E56" s="28" t="s">
        <v>213</v>
      </c>
      <c r="F56" s="26" t="s">
        <v>188</v>
      </c>
      <c r="G56" s="29">
        <v>6.96</v>
      </c>
      <c r="H56" s="29">
        <f>composição!I361</f>
        <v>271.12</v>
      </c>
      <c r="I56" s="29">
        <f t="shared" si="0"/>
        <v>326.27</v>
      </c>
      <c r="J56" s="29">
        <f t="shared" si="1"/>
        <v>2270.84</v>
      </c>
    </row>
    <row r="57" spans="2:10">
      <c r="B57" s="22" t="s">
        <v>841</v>
      </c>
      <c r="C57" s="23"/>
      <c r="D57" s="22"/>
      <c r="E57" s="24" t="s">
        <v>843</v>
      </c>
      <c r="F57" s="22"/>
      <c r="G57" s="22"/>
      <c r="H57" s="25"/>
      <c r="I57" s="25"/>
      <c r="J57" s="25">
        <f>SUM(J58:J60)</f>
        <v>29126.97</v>
      </c>
    </row>
    <row r="58" spans="2:10" ht="45">
      <c r="B58" s="26" t="s">
        <v>842</v>
      </c>
      <c r="C58" s="27" t="s">
        <v>227</v>
      </c>
      <c r="D58" s="26" t="s">
        <v>7</v>
      </c>
      <c r="E58" s="28" t="s">
        <v>228</v>
      </c>
      <c r="F58" s="26" t="s">
        <v>110</v>
      </c>
      <c r="G58" s="29">
        <v>12</v>
      </c>
      <c r="H58" s="29">
        <f>composição!I370</f>
        <v>637.74000000000012</v>
      </c>
      <c r="I58" s="29">
        <f>ROUND(H58*(1+$J$6),2)</f>
        <v>767.46</v>
      </c>
      <c r="J58" s="29">
        <f>ROUND(G58*I58,2)</f>
        <v>9209.52</v>
      </c>
    </row>
    <row r="59" spans="2:10" ht="33.75">
      <c r="B59" s="26" t="s">
        <v>844</v>
      </c>
      <c r="C59" s="27" t="s">
        <v>235</v>
      </c>
      <c r="D59" s="26" t="s">
        <v>7</v>
      </c>
      <c r="E59" s="28" t="s">
        <v>236</v>
      </c>
      <c r="F59" s="26" t="s">
        <v>110</v>
      </c>
      <c r="G59" s="29">
        <v>11.59</v>
      </c>
      <c r="H59" s="29">
        <f>composição!I379</f>
        <v>1361.0099999999998</v>
      </c>
      <c r="I59" s="29">
        <f>ROUND(H59*(1+$J$6),2)</f>
        <v>1637.84</v>
      </c>
      <c r="J59" s="29">
        <f>ROUND(G59*I59,2)</f>
        <v>18982.57</v>
      </c>
    </row>
    <row r="60" spans="2:10" ht="33.75">
      <c r="B60" s="26" t="s">
        <v>845</v>
      </c>
      <c r="C60" s="27" t="s">
        <v>239</v>
      </c>
      <c r="D60" s="26" t="s">
        <v>7</v>
      </c>
      <c r="E60" s="28" t="s">
        <v>979</v>
      </c>
      <c r="F60" s="26" t="s">
        <v>110</v>
      </c>
      <c r="G60" s="29">
        <v>1.6</v>
      </c>
      <c r="H60" s="29">
        <f>composição!I388</f>
        <v>485.53999999999996</v>
      </c>
      <c r="I60" s="29">
        <f>ROUND(H60*(1+$J$6),2)</f>
        <v>584.29999999999995</v>
      </c>
      <c r="J60" s="29">
        <f>ROUND(G60*I60,2)</f>
        <v>934.88</v>
      </c>
    </row>
    <row r="61" spans="2:10">
      <c r="B61" s="26"/>
      <c r="C61" s="27"/>
      <c r="D61" s="26"/>
      <c r="E61" s="28"/>
      <c r="F61" s="26"/>
      <c r="G61" s="29"/>
      <c r="H61" s="29"/>
      <c r="I61" s="29"/>
      <c r="J61" s="29"/>
    </row>
    <row r="62" spans="2:10">
      <c r="B62" s="22" t="s">
        <v>1227</v>
      </c>
      <c r="C62" s="23"/>
      <c r="D62" s="22"/>
      <c r="E62" s="24" t="s">
        <v>848</v>
      </c>
      <c r="F62" s="22"/>
      <c r="G62" s="22"/>
      <c r="H62" s="25"/>
      <c r="I62" s="25"/>
      <c r="J62" s="25">
        <f>J63+J68</f>
        <v>31522.780000000002</v>
      </c>
    </row>
    <row r="63" spans="2:10">
      <c r="B63" s="22" t="s">
        <v>846</v>
      </c>
      <c r="C63" s="23"/>
      <c r="D63" s="22"/>
      <c r="E63" s="24" t="s">
        <v>849</v>
      </c>
      <c r="F63" s="22"/>
      <c r="G63" s="22"/>
      <c r="H63" s="25"/>
      <c r="I63" s="25"/>
      <c r="J63" s="25">
        <f>SUM(J64:J67)</f>
        <v>13694.619999999999</v>
      </c>
    </row>
    <row r="64" spans="2:10" ht="45">
      <c r="B64" s="26" t="s">
        <v>847</v>
      </c>
      <c r="C64" s="27" t="s">
        <v>240</v>
      </c>
      <c r="D64" s="26" t="s">
        <v>7</v>
      </c>
      <c r="E64" s="28" t="s">
        <v>850</v>
      </c>
      <c r="F64" s="26" t="s">
        <v>110</v>
      </c>
      <c r="G64" s="29">
        <v>96.03</v>
      </c>
      <c r="H64" s="29">
        <f>composição!I400</f>
        <v>15.91</v>
      </c>
      <c r="I64" s="29">
        <f>ROUND(H64*(1+$J$6),2)</f>
        <v>19.149999999999999</v>
      </c>
      <c r="J64" s="29">
        <f>ROUND(G64*I64,2)</f>
        <v>1838.97</v>
      </c>
    </row>
    <row r="65" spans="2:10" ht="45">
      <c r="B65" s="26" t="s">
        <v>851</v>
      </c>
      <c r="C65" s="27" t="s">
        <v>241</v>
      </c>
      <c r="D65" s="26" t="s">
        <v>7</v>
      </c>
      <c r="E65" s="28" t="s">
        <v>242</v>
      </c>
      <c r="F65" s="26" t="s">
        <v>110</v>
      </c>
      <c r="G65" s="29">
        <v>96.03</v>
      </c>
      <c r="H65" s="29">
        <f>composição!I411</f>
        <v>48.360000000000007</v>
      </c>
      <c r="I65" s="29">
        <f>ROUND(H65*(1+$J$6),2)</f>
        <v>58.2</v>
      </c>
      <c r="J65" s="29">
        <f>ROUND(G65*I65,2)</f>
        <v>5588.95</v>
      </c>
    </row>
    <row r="66" spans="2:10" ht="22.5">
      <c r="B66" s="26" t="s">
        <v>852</v>
      </c>
      <c r="C66" s="27" t="s">
        <v>256</v>
      </c>
      <c r="D66" s="26" t="s">
        <v>7</v>
      </c>
      <c r="E66" s="28" t="s">
        <v>257</v>
      </c>
      <c r="F66" s="26" t="s">
        <v>14</v>
      </c>
      <c r="G66" s="29">
        <v>50</v>
      </c>
      <c r="H66" s="29">
        <f>composição!I424</f>
        <v>46.390000000000008</v>
      </c>
      <c r="I66" s="29">
        <f>ROUND(H66*(1+$J$6),2)</f>
        <v>55.83</v>
      </c>
      <c r="J66" s="29">
        <f>ROUND(G66*I66,2)</f>
        <v>2791.5</v>
      </c>
    </row>
    <row r="67" spans="2:10" ht="33.75">
      <c r="B67" s="26" t="s">
        <v>853</v>
      </c>
      <c r="C67" s="27" t="s">
        <v>269</v>
      </c>
      <c r="D67" s="26" t="s">
        <v>7</v>
      </c>
      <c r="E67" s="28" t="s">
        <v>270</v>
      </c>
      <c r="F67" s="26" t="s">
        <v>14</v>
      </c>
      <c r="G67" s="29">
        <v>60</v>
      </c>
      <c r="H67" s="29">
        <f>composição!I437</f>
        <v>48.129999999999995</v>
      </c>
      <c r="I67" s="29">
        <f>ROUND(H67*(1+$J$6),2)</f>
        <v>57.92</v>
      </c>
      <c r="J67" s="29">
        <f>ROUND(G67*I67,2)</f>
        <v>3475.2</v>
      </c>
    </row>
    <row r="68" spans="2:10">
      <c r="B68" s="22" t="s">
        <v>854</v>
      </c>
      <c r="C68" s="23"/>
      <c r="D68" s="22"/>
      <c r="E68" s="24" t="s">
        <v>856</v>
      </c>
      <c r="F68" s="22"/>
      <c r="G68" s="22"/>
      <c r="H68" s="25"/>
      <c r="I68" s="25"/>
      <c r="J68" s="25">
        <f>SUM(J69:J72)</f>
        <v>17828.160000000003</v>
      </c>
    </row>
    <row r="69" spans="2:10" ht="33.75">
      <c r="B69" s="26" t="s">
        <v>855</v>
      </c>
      <c r="C69" s="27" t="s">
        <v>273</v>
      </c>
      <c r="D69" s="26" t="s">
        <v>7</v>
      </c>
      <c r="E69" s="28" t="s">
        <v>1044</v>
      </c>
      <c r="F69" s="26" t="s">
        <v>110</v>
      </c>
      <c r="G69" s="29">
        <v>3</v>
      </c>
      <c r="H69" s="29">
        <f>composição!I467</f>
        <v>1801.9099999999999</v>
      </c>
      <c r="I69" s="29">
        <f>ROUND(H69*(1+$J$6),2)</f>
        <v>2168.42</v>
      </c>
      <c r="J69" s="29">
        <f>ROUND(G69*I69,2)</f>
        <v>6505.26</v>
      </c>
    </row>
    <row r="70" spans="2:10" ht="45">
      <c r="B70" s="26" t="s">
        <v>857</v>
      </c>
      <c r="C70" s="27" t="s">
        <v>281</v>
      </c>
      <c r="D70" s="26" t="s">
        <v>7</v>
      </c>
      <c r="E70" s="28" t="s">
        <v>274</v>
      </c>
      <c r="F70" s="26" t="s">
        <v>110</v>
      </c>
      <c r="G70" s="29">
        <v>76.819999999999993</v>
      </c>
      <c r="H70" s="29">
        <f>composição!I$447</f>
        <v>45.269999999999996</v>
      </c>
      <c r="I70" s="29">
        <f>ROUND(H70*(1+$J$6),2)</f>
        <v>54.48</v>
      </c>
      <c r="J70" s="29">
        <f>ROUND(G70*I70,2)</f>
        <v>4185.1499999999996</v>
      </c>
    </row>
    <row r="71" spans="2:10" ht="22.5">
      <c r="B71" s="26" t="s">
        <v>858</v>
      </c>
      <c r="C71" s="27" t="s">
        <v>241</v>
      </c>
      <c r="D71" s="26" t="s">
        <v>7</v>
      </c>
      <c r="E71" s="28" t="s">
        <v>282</v>
      </c>
      <c r="F71" s="26" t="s">
        <v>110</v>
      </c>
      <c r="G71" s="29">
        <v>76.819999999999993</v>
      </c>
      <c r="H71" s="29">
        <f>composição!I$457</f>
        <v>64.19</v>
      </c>
      <c r="I71" s="29">
        <f>ROUND(H71*(1+$J$6),2)</f>
        <v>77.25</v>
      </c>
      <c r="J71" s="29">
        <f>ROUND(G71*I71,2)</f>
        <v>5934.35</v>
      </c>
    </row>
    <row r="72" spans="2:10">
      <c r="B72" s="26" t="s">
        <v>859</v>
      </c>
      <c r="C72" s="27" t="s">
        <v>287</v>
      </c>
      <c r="D72" s="26" t="s">
        <v>179</v>
      </c>
      <c r="E72" s="28" t="s">
        <v>288</v>
      </c>
      <c r="F72" s="26" t="s">
        <v>293</v>
      </c>
      <c r="G72" s="29">
        <v>11</v>
      </c>
      <c r="H72" s="29">
        <f>composição!I476</f>
        <v>90.91</v>
      </c>
      <c r="I72" s="29">
        <f>ROUND(H72*(1+$J$6),2)</f>
        <v>109.4</v>
      </c>
      <c r="J72" s="29">
        <f>ROUND(G72*I72,2)</f>
        <v>1203.4000000000001</v>
      </c>
    </row>
    <row r="73" spans="2:10">
      <c r="B73" s="26"/>
      <c r="C73" s="27"/>
      <c r="D73" s="26"/>
      <c r="E73" s="28"/>
      <c r="F73" s="26"/>
      <c r="G73" s="29"/>
      <c r="H73" s="29"/>
      <c r="I73" s="29"/>
      <c r="J73" s="29"/>
    </row>
    <row r="74" spans="2:10">
      <c r="B74" s="22" t="s">
        <v>1228</v>
      </c>
      <c r="C74" s="23"/>
      <c r="D74" s="22"/>
      <c r="E74" s="24" t="s">
        <v>864</v>
      </c>
      <c r="F74" s="22"/>
      <c r="G74" s="22"/>
      <c r="H74" s="25"/>
      <c r="I74" s="25"/>
      <c r="J74" s="25">
        <f>SUM(J75:J76)</f>
        <v>8675.0600000000013</v>
      </c>
    </row>
    <row r="75" spans="2:10" ht="22.5">
      <c r="B75" s="26" t="s">
        <v>860</v>
      </c>
      <c r="C75" s="27" t="s">
        <v>296</v>
      </c>
      <c r="D75" s="26" t="s">
        <v>7</v>
      </c>
      <c r="E75" s="28" t="s">
        <v>297</v>
      </c>
      <c r="F75" s="26" t="s">
        <v>110</v>
      </c>
      <c r="G75" s="29">
        <v>96.03</v>
      </c>
      <c r="H75" s="29">
        <f>composição!I487</f>
        <v>27.470000000000002</v>
      </c>
      <c r="I75" s="29">
        <f>ROUND(H75*(1+$J$6),2)</f>
        <v>33.06</v>
      </c>
      <c r="J75" s="29">
        <f>ROUND(G75*I75,2)</f>
        <v>3174.75</v>
      </c>
    </row>
    <row r="76" spans="2:10" ht="22.5">
      <c r="B76" s="26" t="s">
        <v>861</v>
      </c>
      <c r="C76" s="27" t="s">
        <v>310</v>
      </c>
      <c r="D76" s="26" t="s">
        <v>7</v>
      </c>
      <c r="E76" s="28" t="s">
        <v>311</v>
      </c>
      <c r="F76" s="26" t="s">
        <v>110</v>
      </c>
      <c r="G76" s="29">
        <v>76.819999999999993</v>
      </c>
      <c r="H76" s="29">
        <f>composição!I498</f>
        <v>59.5</v>
      </c>
      <c r="I76" s="29">
        <f>ROUND(H76*(1+$J$6),2)</f>
        <v>71.599999999999994</v>
      </c>
      <c r="J76" s="29">
        <f>ROUND(G76*I76,2)</f>
        <v>5500.31</v>
      </c>
    </row>
    <row r="77" spans="2:10">
      <c r="B77" s="26"/>
      <c r="C77" s="27"/>
      <c r="D77" s="26"/>
      <c r="E77" s="28"/>
      <c r="F77" s="26"/>
      <c r="G77" s="29"/>
      <c r="H77" s="29"/>
      <c r="I77" s="29"/>
      <c r="J77" s="29"/>
    </row>
    <row r="78" spans="2:10">
      <c r="B78" s="22" t="s">
        <v>1229</v>
      </c>
      <c r="C78" s="23"/>
      <c r="D78" s="22"/>
      <c r="E78" s="24" t="s">
        <v>865</v>
      </c>
      <c r="F78" s="22"/>
      <c r="G78" s="22"/>
      <c r="H78" s="25"/>
      <c r="I78" s="25"/>
      <c r="J78" s="25">
        <f>SUM(J79)</f>
        <v>4261.59</v>
      </c>
    </row>
    <row r="79" spans="2:10" ht="22.5">
      <c r="B79" s="26" t="s">
        <v>862</v>
      </c>
      <c r="C79" s="27" t="s">
        <v>322</v>
      </c>
      <c r="D79" s="26" t="s">
        <v>7</v>
      </c>
      <c r="E79" s="28" t="s">
        <v>323</v>
      </c>
      <c r="F79" s="26" t="s">
        <v>110</v>
      </c>
      <c r="G79" s="29">
        <v>95.04</v>
      </c>
      <c r="H79" s="29">
        <f>composição!I505</f>
        <v>37.26</v>
      </c>
      <c r="I79" s="29">
        <f>ROUND(H79*(1+$J$6),2)</f>
        <v>44.84</v>
      </c>
      <c r="J79" s="29">
        <f>ROUND(G79*I79,2)</f>
        <v>4261.59</v>
      </c>
    </row>
    <row r="80" spans="2:10">
      <c r="B80" s="26"/>
      <c r="C80" s="27"/>
      <c r="D80" s="26"/>
      <c r="E80" s="28"/>
      <c r="F80" s="26"/>
      <c r="G80" s="29"/>
      <c r="H80" s="29"/>
      <c r="I80" s="29"/>
      <c r="J80" s="29"/>
    </row>
    <row r="81" spans="2:10">
      <c r="B81" s="22" t="s">
        <v>1230</v>
      </c>
      <c r="C81" s="23"/>
      <c r="D81" s="22"/>
      <c r="E81" s="24" t="s">
        <v>866</v>
      </c>
      <c r="F81" s="22"/>
      <c r="G81" s="22"/>
      <c r="H81" s="25"/>
      <c r="I81" s="25"/>
      <c r="J81" s="25">
        <f>SUM(J82:J84)</f>
        <v>22656.19</v>
      </c>
    </row>
    <row r="82" spans="2:10" ht="22.5">
      <c r="B82" s="26" t="s">
        <v>863</v>
      </c>
      <c r="C82" s="27" t="s">
        <v>330</v>
      </c>
      <c r="D82" s="26" t="s">
        <v>7</v>
      </c>
      <c r="E82" s="28" t="s">
        <v>331</v>
      </c>
      <c r="F82" s="26" t="s">
        <v>110</v>
      </c>
      <c r="G82" s="29">
        <v>175.85</v>
      </c>
      <c r="H82" s="29">
        <f>composição!I512</f>
        <v>13.799999999999999</v>
      </c>
      <c r="I82" s="29">
        <f>ROUND(H82*(1+$J$6),2)</f>
        <v>16.61</v>
      </c>
      <c r="J82" s="29">
        <f>ROUND(G82*I82,2)</f>
        <v>2920.87</v>
      </c>
    </row>
    <row r="83" spans="2:10" ht="56.25">
      <c r="B83" s="26" t="s">
        <v>867</v>
      </c>
      <c r="C83" s="27" t="s">
        <v>332</v>
      </c>
      <c r="D83" s="26" t="s">
        <v>7</v>
      </c>
      <c r="E83" s="28" t="s">
        <v>333</v>
      </c>
      <c r="F83" s="26" t="s">
        <v>110</v>
      </c>
      <c r="G83" s="29">
        <v>175.85</v>
      </c>
      <c r="H83" s="29">
        <f>composição!I527</f>
        <v>60.57</v>
      </c>
      <c r="I83" s="29">
        <f>ROUND(H83*(1+$J$6),2)</f>
        <v>72.89</v>
      </c>
      <c r="J83" s="29">
        <f>ROUND(G83*I83,2)</f>
        <v>12817.71</v>
      </c>
    </row>
    <row r="84" spans="2:10" ht="33.75">
      <c r="B84" s="26" t="s">
        <v>868</v>
      </c>
      <c r="C84" s="27" t="s">
        <v>354</v>
      </c>
      <c r="D84" s="26" t="s">
        <v>7</v>
      </c>
      <c r="E84" s="28" t="s">
        <v>355</v>
      </c>
      <c r="F84" s="26" t="s">
        <v>110</v>
      </c>
      <c r="G84" s="29">
        <v>115.97</v>
      </c>
      <c r="H84" s="29">
        <f>composição!I540</f>
        <v>49.57</v>
      </c>
      <c r="I84" s="29">
        <f>ROUND(H84*(1+$J$6),2)</f>
        <v>59.65</v>
      </c>
      <c r="J84" s="29">
        <f>ROUND(G84*I84,2)</f>
        <v>6917.61</v>
      </c>
    </row>
    <row r="85" spans="2:10">
      <c r="B85" s="26"/>
      <c r="C85" s="27"/>
      <c r="D85" s="26"/>
      <c r="E85" s="28"/>
      <c r="F85" s="26"/>
      <c r="G85" s="29"/>
      <c r="H85" s="29"/>
      <c r="I85" s="29"/>
      <c r="J85" s="29"/>
    </row>
    <row r="86" spans="2:10">
      <c r="B86" s="22" t="s">
        <v>1231</v>
      </c>
      <c r="C86" s="23"/>
      <c r="D86" s="22"/>
      <c r="E86" s="24" t="s">
        <v>870</v>
      </c>
      <c r="F86" s="22"/>
      <c r="G86" s="22"/>
      <c r="H86" s="25"/>
      <c r="I86" s="25"/>
      <c r="J86" s="25">
        <f>SUM(J87:J90)</f>
        <v>25514.16</v>
      </c>
    </row>
    <row r="87" spans="2:10" ht="33.75">
      <c r="B87" s="26" t="s">
        <v>869</v>
      </c>
      <c r="C87" s="27" t="s">
        <v>372</v>
      </c>
      <c r="D87" s="26" t="s">
        <v>7</v>
      </c>
      <c r="E87" s="28" t="s">
        <v>373</v>
      </c>
      <c r="F87" s="26" t="s">
        <v>110</v>
      </c>
      <c r="G87" s="29">
        <v>940.38</v>
      </c>
      <c r="H87" s="29">
        <f>composição!I547</f>
        <v>3.02</v>
      </c>
      <c r="I87" s="29">
        <f>ROUND(H87*(1+$J$6),2)</f>
        <v>3.63</v>
      </c>
      <c r="J87" s="29">
        <f>ROUND(G87*I87,2)</f>
        <v>3413.58</v>
      </c>
    </row>
    <row r="88" spans="2:10" ht="45">
      <c r="B88" s="26" t="s">
        <v>871</v>
      </c>
      <c r="C88" s="27" t="s">
        <v>376</v>
      </c>
      <c r="D88" s="26" t="s">
        <v>7</v>
      </c>
      <c r="E88" s="28" t="s">
        <v>377</v>
      </c>
      <c r="F88" s="26" t="s">
        <v>110</v>
      </c>
      <c r="G88" s="29">
        <v>940.38</v>
      </c>
      <c r="H88" s="29">
        <f>composição!I554</f>
        <v>16.509999999999998</v>
      </c>
      <c r="I88" s="29">
        <f>ROUND(H88*(1+$J$6),2)</f>
        <v>19.87</v>
      </c>
      <c r="J88" s="29">
        <f>ROUND(G88*I88,2)</f>
        <v>18685.349999999999</v>
      </c>
    </row>
    <row r="89" spans="2:10" ht="56.25">
      <c r="B89" s="26" t="s">
        <v>872</v>
      </c>
      <c r="C89" s="27">
        <v>87544</v>
      </c>
      <c r="D89" s="26" t="s">
        <v>7</v>
      </c>
      <c r="E89" s="28" t="s">
        <v>881</v>
      </c>
      <c r="F89" s="26" t="s">
        <v>110</v>
      </c>
      <c r="G89" s="29">
        <v>37.799999999999997</v>
      </c>
      <c r="H89" s="29">
        <f>composição!I561</f>
        <v>18.89</v>
      </c>
      <c r="I89" s="29">
        <f>ROUND(H89*(1+$J$6),2)</f>
        <v>22.73</v>
      </c>
      <c r="J89" s="29">
        <f>ROUND(G89*I89,2)</f>
        <v>859.19</v>
      </c>
    </row>
    <row r="90" spans="2:10" ht="33.75">
      <c r="B90" s="26" t="s">
        <v>873</v>
      </c>
      <c r="C90" s="27" t="s">
        <v>378</v>
      </c>
      <c r="D90" s="26" t="s">
        <v>7</v>
      </c>
      <c r="E90" s="28" t="s">
        <v>379</v>
      </c>
      <c r="F90" s="26" t="s">
        <v>110</v>
      </c>
      <c r="G90" s="29">
        <v>37.799999999999997</v>
      </c>
      <c r="H90" s="29">
        <f>composição!I570</f>
        <v>56.190000000000005</v>
      </c>
      <c r="I90" s="29">
        <f>ROUND(H90*(1+$J$6),2)</f>
        <v>67.62</v>
      </c>
      <c r="J90" s="29">
        <f>ROUND(G90*I90,2)</f>
        <v>2556.04</v>
      </c>
    </row>
    <row r="91" spans="2:10">
      <c r="B91" s="26"/>
      <c r="C91" s="27"/>
      <c r="D91" s="26"/>
      <c r="E91" s="28"/>
      <c r="F91" s="26"/>
      <c r="G91" s="29"/>
      <c r="H91" s="29"/>
      <c r="I91" s="29"/>
      <c r="J91" s="29"/>
    </row>
    <row r="92" spans="2:10">
      <c r="B92" s="22" t="s">
        <v>1232</v>
      </c>
      <c r="C92" s="23"/>
      <c r="D92" s="22"/>
      <c r="E92" s="24" t="s">
        <v>878</v>
      </c>
      <c r="F92" s="22"/>
      <c r="G92" s="22"/>
      <c r="H92" s="25"/>
      <c r="I92" s="25"/>
      <c r="J92" s="25">
        <f>SUM(J93:J96)</f>
        <v>29102.870000000003</v>
      </c>
    </row>
    <row r="93" spans="2:10" ht="22.5">
      <c r="B93" s="26" t="s">
        <v>874</v>
      </c>
      <c r="C93" s="27" t="s">
        <v>388</v>
      </c>
      <c r="D93" s="26" t="s">
        <v>7</v>
      </c>
      <c r="E93" s="28" t="s">
        <v>389</v>
      </c>
      <c r="F93" s="26" t="s">
        <v>110</v>
      </c>
      <c r="G93" s="29">
        <v>940.38</v>
      </c>
      <c r="H93" s="29">
        <f>composição!I577</f>
        <v>2.91</v>
      </c>
      <c r="I93" s="29">
        <f>ROUND(H93*(1+$J$6),2)</f>
        <v>3.5</v>
      </c>
      <c r="J93" s="29">
        <f>ROUND(G93*I93,2)</f>
        <v>3291.33</v>
      </c>
    </row>
    <row r="94" spans="2:10" ht="22.5">
      <c r="B94" s="26" t="s">
        <v>875</v>
      </c>
      <c r="C94" s="27" t="s">
        <v>392</v>
      </c>
      <c r="D94" s="26" t="s">
        <v>7</v>
      </c>
      <c r="E94" s="28" t="s">
        <v>393</v>
      </c>
      <c r="F94" s="26" t="s">
        <v>110</v>
      </c>
      <c r="G94" s="29">
        <v>940.38</v>
      </c>
      <c r="H94" s="29">
        <f>composição!I585</f>
        <v>11.77</v>
      </c>
      <c r="I94" s="29">
        <f>ROUND(H94*(1+$J$6),2)</f>
        <v>14.16</v>
      </c>
      <c r="J94" s="29">
        <f>ROUND(G94*I94,2)</f>
        <v>13315.78</v>
      </c>
    </row>
    <row r="95" spans="2:10" ht="33.75">
      <c r="B95" s="26" t="s">
        <v>876</v>
      </c>
      <c r="C95" s="27" t="s">
        <v>398</v>
      </c>
      <c r="D95" s="26" t="s">
        <v>7</v>
      </c>
      <c r="E95" s="28" t="s">
        <v>399</v>
      </c>
      <c r="F95" s="26" t="s">
        <v>110</v>
      </c>
      <c r="G95" s="29">
        <v>940.38</v>
      </c>
      <c r="H95" s="29">
        <f>composição!I592</f>
        <v>10.120000000000001</v>
      </c>
      <c r="I95" s="29">
        <f>ROUND(H95*(1+$J$6),2)</f>
        <v>12.18</v>
      </c>
      <c r="J95" s="29">
        <f>ROUND(G95*I95,2)</f>
        <v>11453.83</v>
      </c>
    </row>
    <row r="96" spans="2:10" ht="22.5">
      <c r="B96" s="26" t="s">
        <v>877</v>
      </c>
      <c r="C96" s="27" t="s">
        <v>400</v>
      </c>
      <c r="D96" s="26" t="s">
        <v>7</v>
      </c>
      <c r="E96" s="28" t="s">
        <v>401</v>
      </c>
      <c r="F96" s="26" t="s">
        <v>110</v>
      </c>
      <c r="G96" s="29">
        <v>96.03</v>
      </c>
      <c r="H96" s="29">
        <f>composição!I599</f>
        <v>9.02</v>
      </c>
      <c r="I96" s="29">
        <f>ROUND(H96*(1+$J$6),2)</f>
        <v>10.85</v>
      </c>
      <c r="J96" s="29">
        <f>ROUND(G96*I96,2)</f>
        <v>1041.93</v>
      </c>
    </row>
    <row r="97" spans="2:10">
      <c r="B97" s="26"/>
      <c r="C97" s="27"/>
      <c r="D97" s="26"/>
      <c r="E97" s="28"/>
      <c r="F97" s="26"/>
      <c r="G97" s="29"/>
      <c r="H97" s="29"/>
      <c r="I97" s="29"/>
      <c r="J97" s="29"/>
    </row>
    <row r="98" spans="2:10">
      <c r="B98" s="22" t="s">
        <v>1233</v>
      </c>
      <c r="C98" s="23"/>
      <c r="D98" s="22"/>
      <c r="E98" s="24" t="s">
        <v>880</v>
      </c>
      <c r="F98" s="22"/>
      <c r="G98" s="22"/>
      <c r="H98" s="25"/>
      <c r="I98" s="25"/>
      <c r="J98" s="25">
        <f>SUM(J99:J136)</f>
        <v>27555.69</v>
      </c>
    </row>
    <row r="99" spans="2:10" ht="22.5">
      <c r="B99" s="26" t="s">
        <v>879</v>
      </c>
      <c r="C99" s="27" t="s">
        <v>402</v>
      </c>
      <c r="D99" s="26" t="s">
        <v>7</v>
      </c>
      <c r="E99" s="28" t="s">
        <v>403</v>
      </c>
      <c r="F99" s="26" t="s">
        <v>35</v>
      </c>
      <c r="G99" s="29">
        <v>5</v>
      </c>
      <c r="H99" s="29">
        <f>composição!I604</f>
        <v>1.38</v>
      </c>
      <c r="I99" s="29">
        <f t="shared" ref="I99:I136" si="2">ROUND(H99*(1+$J$6),2)</f>
        <v>1.66</v>
      </c>
      <c r="J99" s="29">
        <f t="shared" ref="J99:J136" si="3">ROUND(G99*I99,2)</f>
        <v>8.3000000000000007</v>
      </c>
    </row>
    <row r="100" spans="2:10" ht="22.5">
      <c r="B100" s="26" t="s">
        <v>882</v>
      </c>
      <c r="C100" s="27" t="s">
        <v>404</v>
      </c>
      <c r="D100" s="26" t="s">
        <v>7</v>
      </c>
      <c r="E100" s="28" t="s">
        <v>405</v>
      </c>
      <c r="F100" s="26" t="s">
        <v>35</v>
      </c>
      <c r="G100" s="29">
        <v>50</v>
      </c>
      <c r="H100" s="29">
        <f>composição!I611</f>
        <v>6.69</v>
      </c>
      <c r="I100" s="29">
        <f t="shared" si="2"/>
        <v>8.0500000000000007</v>
      </c>
      <c r="J100" s="29">
        <f t="shared" si="3"/>
        <v>402.5</v>
      </c>
    </row>
    <row r="101" spans="2:10" ht="33.75">
      <c r="B101" s="26" t="s">
        <v>883</v>
      </c>
      <c r="C101" s="27" t="s">
        <v>412</v>
      </c>
      <c r="D101" s="26" t="s">
        <v>7</v>
      </c>
      <c r="E101" s="28" t="s">
        <v>413</v>
      </c>
      <c r="F101" s="26" t="s">
        <v>14</v>
      </c>
      <c r="G101" s="29">
        <v>920.6</v>
      </c>
      <c r="H101" s="29">
        <f>composição!I619</f>
        <v>3.0300000000000002</v>
      </c>
      <c r="I101" s="29">
        <f t="shared" si="2"/>
        <v>3.65</v>
      </c>
      <c r="J101" s="29">
        <f t="shared" si="3"/>
        <v>3360.19</v>
      </c>
    </row>
    <row r="102" spans="2:10" ht="22.5">
      <c r="B102" s="26" t="s">
        <v>884</v>
      </c>
      <c r="C102" s="27" t="s">
        <v>418</v>
      </c>
      <c r="D102" s="26" t="s">
        <v>7</v>
      </c>
      <c r="E102" s="28" t="s">
        <v>419</v>
      </c>
      <c r="F102" s="26" t="s">
        <v>14</v>
      </c>
      <c r="G102" s="29">
        <v>41.4</v>
      </c>
      <c r="H102" s="29">
        <f>composição!I627</f>
        <v>8.94</v>
      </c>
      <c r="I102" s="29">
        <f t="shared" si="2"/>
        <v>10.76</v>
      </c>
      <c r="J102" s="29">
        <f t="shared" si="3"/>
        <v>445.46</v>
      </c>
    </row>
    <row r="103" spans="2:10" ht="22.5">
      <c r="B103" s="26" t="s">
        <v>885</v>
      </c>
      <c r="C103" s="27" t="s">
        <v>422</v>
      </c>
      <c r="D103" s="26" t="s">
        <v>7</v>
      </c>
      <c r="E103" s="28" t="s">
        <v>423</v>
      </c>
      <c r="F103" s="26" t="s">
        <v>35</v>
      </c>
      <c r="G103" s="29">
        <v>17</v>
      </c>
      <c r="H103" s="29">
        <f>composição!I633</f>
        <v>18.16</v>
      </c>
      <c r="I103" s="29">
        <f t="shared" si="2"/>
        <v>21.85</v>
      </c>
      <c r="J103" s="29">
        <f t="shared" si="3"/>
        <v>371.45</v>
      </c>
    </row>
    <row r="104" spans="2:10" ht="33.75">
      <c r="B104" s="26" t="s">
        <v>886</v>
      </c>
      <c r="C104" s="27" t="s">
        <v>428</v>
      </c>
      <c r="D104" s="26" t="s">
        <v>7</v>
      </c>
      <c r="E104" s="28" t="s">
        <v>429</v>
      </c>
      <c r="F104" s="26" t="s">
        <v>35</v>
      </c>
      <c r="G104" s="29">
        <v>3</v>
      </c>
      <c r="H104" s="29">
        <f>composição!I639</f>
        <v>32</v>
      </c>
      <c r="I104" s="29">
        <f t="shared" si="2"/>
        <v>38.51</v>
      </c>
      <c r="J104" s="29">
        <f t="shared" si="3"/>
        <v>115.53</v>
      </c>
    </row>
    <row r="105" spans="2:10" ht="22.5">
      <c r="B105" s="26" t="s">
        <v>887</v>
      </c>
      <c r="C105" s="27" t="s">
        <v>432</v>
      </c>
      <c r="D105" s="26" t="s">
        <v>7</v>
      </c>
      <c r="E105" s="28" t="s">
        <v>433</v>
      </c>
      <c r="F105" s="26" t="s">
        <v>35</v>
      </c>
      <c r="G105" s="29">
        <v>67</v>
      </c>
      <c r="H105" s="29">
        <f>composição!I645</f>
        <v>28.79</v>
      </c>
      <c r="I105" s="29">
        <f t="shared" si="2"/>
        <v>34.65</v>
      </c>
      <c r="J105" s="29">
        <f t="shared" si="3"/>
        <v>2321.5500000000002</v>
      </c>
    </row>
    <row r="106" spans="2:10" ht="22.5">
      <c r="B106" s="26" t="s">
        <v>888</v>
      </c>
      <c r="C106" s="27" t="s">
        <v>436</v>
      </c>
      <c r="D106" s="26" t="s">
        <v>7</v>
      </c>
      <c r="E106" s="28" t="s">
        <v>437</v>
      </c>
      <c r="F106" s="26" t="s">
        <v>35</v>
      </c>
      <c r="G106" s="29">
        <v>0</v>
      </c>
      <c r="H106" s="29">
        <f>composição!I651</f>
        <v>19.25</v>
      </c>
      <c r="I106" s="29">
        <f t="shared" si="2"/>
        <v>23.17</v>
      </c>
      <c r="J106" s="29">
        <f t="shared" si="3"/>
        <v>0</v>
      </c>
    </row>
    <row r="107" spans="2:10" ht="22.5">
      <c r="B107" s="26" t="s">
        <v>889</v>
      </c>
      <c r="C107" s="27" t="s">
        <v>440</v>
      </c>
      <c r="D107" s="26" t="s">
        <v>7</v>
      </c>
      <c r="E107" s="28" t="s">
        <v>441</v>
      </c>
      <c r="F107" s="26" t="s">
        <v>35</v>
      </c>
      <c r="G107" s="29">
        <v>2</v>
      </c>
      <c r="H107" s="29">
        <f>composição!I659</f>
        <v>8.27</v>
      </c>
      <c r="I107" s="29">
        <f t="shared" si="2"/>
        <v>9.9499999999999993</v>
      </c>
      <c r="J107" s="29">
        <f t="shared" si="3"/>
        <v>19.899999999999999</v>
      </c>
    </row>
    <row r="108" spans="2:10" ht="22.5">
      <c r="B108" s="26" t="s">
        <v>890</v>
      </c>
      <c r="C108" s="27" t="s">
        <v>446</v>
      </c>
      <c r="D108" s="26" t="s">
        <v>7</v>
      </c>
      <c r="E108" s="28" t="s">
        <v>447</v>
      </c>
      <c r="F108" s="26" t="s">
        <v>35</v>
      </c>
      <c r="G108" s="29">
        <v>25</v>
      </c>
      <c r="H108" s="29">
        <f>composição!I667</f>
        <v>9.36</v>
      </c>
      <c r="I108" s="29">
        <f t="shared" si="2"/>
        <v>11.26</v>
      </c>
      <c r="J108" s="29">
        <f t="shared" si="3"/>
        <v>281.5</v>
      </c>
    </row>
    <row r="109" spans="2:10" ht="22.5">
      <c r="B109" s="26" t="s">
        <v>891</v>
      </c>
      <c r="C109" s="27" t="s">
        <v>450</v>
      </c>
      <c r="D109" s="26" t="s">
        <v>7</v>
      </c>
      <c r="E109" s="28" t="s">
        <v>451</v>
      </c>
      <c r="F109" s="26" t="s">
        <v>35</v>
      </c>
      <c r="G109" s="29">
        <v>1</v>
      </c>
      <c r="H109" s="29">
        <f>composição!I675</f>
        <v>16.600000000000001</v>
      </c>
      <c r="I109" s="29">
        <f t="shared" si="2"/>
        <v>19.98</v>
      </c>
      <c r="J109" s="29">
        <f t="shared" si="3"/>
        <v>19.98</v>
      </c>
    </row>
    <row r="110" spans="2:10" ht="33.75">
      <c r="B110" s="26" t="s">
        <v>892</v>
      </c>
      <c r="C110" s="27" t="s">
        <v>456</v>
      </c>
      <c r="D110" s="26" t="s">
        <v>7</v>
      </c>
      <c r="E110" s="28" t="s">
        <v>457</v>
      </c>
      <c r="F110" s="26" t="s">
        <v>14</v>
      </c>
      <c r="G110" s="29">
        <v>587.23</v>
      </c>
      <c r="H110" s="29">
        <f>composição!I683</f>
        <v>5.9399999999999995</v>
      </c>
      <c r="I110" s="29">
        <f t="shared" si="2"/>
        <v>7.15</v>
      </c>
      <c r="J110" s="29">
        <f t="shared" si="3"/>
        <v>4198.6899999999996</v>
      </c>
    </row>
    <row r="111" spans="2:10">
      <c r="B111" s="26" t="s">
        <v>893</v>
      </c>
      <c r="C111" s="27" t="s">
        <v>452</v>
      </c>
      <c r="D111" s="26" t="s">
        <v>7</v>
      </c>
      <c r="E111" s="28" t="s">
        <v>453</v>
      </c>
      <c r="F111" s="26" t="s">
        <v>35</v>
      </c>
      <c r="G111" s="29">
        <v>0</v>
      </c>
      <c r="H111" s="29">
        <f>composição!I688</f>
        <v>9.9700000000000006</v>
      </c>
      <c r="I111" s="29">
        <f t="shared" si="2"/>
        <v>12</v>
      </c>
      <c r="J111" s="29">
        <f t="shared" si="3"/>
        <v>0</v>
      </c>
    </row>
    <row r="112" spans="2:10" ht="33.75">
      <c r="B112" s="26" t="s">
        <v>894</v>
      </c>
      <c r="C112" s="27" t="s">
        <v>462</v>
      </c>
      <c r="D112" s="26" t="s">
        <v>7</v>
      </c>
      <c r="E112" s="28" t="s">
        <v>463</v>
      </c>
      <c r="F112" s="26" t="s">
        <v>14</v>
      </c>
      <c r="G112" s="29">
        <v>0</v>
      </c>
      <c r="H112" s="29">
        <f>composição!I695</f>
        <v>7.52</v>
      </c>
      <c r="I112" s="29">
        <f t="shared" si="2"/>
        <v>9.0500000000000007</v>
      </c>
      <c r="J112" s="29">
        <f t="shared" si="3"/>
        <v>0</v>
      </c>
    </row>
    <row r="113" spans="2:10" ht="33.75">
      <c r="B113" s="26" t="s">
        <v>895</v>
      </c>
      <c r="C113" s="27" t="s">
        <v>466</v>
      </c>
      <c r="D113" s="26" t="s">
        <v>7</v>
      </c>
      <c r="E113" s="28" t="s">
        <v>467</v>
      </c>
      <c r="F113" s="26" t="s">
        <v>14</v>
      </c>
      <c r="G113" s="29">
        <v>45.62</v>
      </c>
      <c r="H113" s="29">
        <f>composição!I703</f>
        <v>7.67</v>
      </c>
      <c r="I113" s="29">
        <f t="shared" si="2"/>
        <v>9.23</v>
      </c>
      <c r="J113" s="29">
        <f t="shared" si="3"/>
        <v>421.07</v>
      </c>
    </row>
    <row r="114" spans="2:10" ht="22.5">
      <c r="B114" s="26" t="s">
        <v>896</v>
      </c>
      <c r="C114" s="27" t="s">
        <v>470</v>
      </c>
      <c r="D114" s="26" t="s">
        <v>839</v>
      </c>
      <c r="E114" s="28" t="s">
        <v>980</v>
      </c>
      <c r="F114" s="26" t="s">
        <v>35</v>
      </c>
      <c r="G114" s="29">
        <v>50</v>
      </c>
      <c r="H114" s="29">
        <f>composição!I710</f>
        <v>58.09</v>
      </c>
      <c r="I114" s="29">
        <f t="shared" si="2"/>
        <v>69.91</v>
      </c>
      <c r="J114" s="29">
        <f t="shared" si="3"/>
        <v>3495.5</v>
      </c>
    </row>
    <row r="115" spans="2:10" ht="22.5">
      <c r="B115" s="26" t="s">
        <v>897</v>
      </c>
      <c r="C115" s="27" t="s">
        <v>471</v>
      </c>
      <c r="D115" s="26" t="s">
        <v>839</v>
      </c>
      <c r="E115" s="28" t="s">
        <v>981</v>
      </c>
      <c r="F115" s="26" t="s">
        <v>35</v>
      </c>
      <c r="G115" s="29">
        <v>10</v>
      </c>
      <c r="H115" s="29">
        <f>composição!I717</f>
        <v>64.31</v>
      </c>
      <c r="I115" s="29">
        <f t="shared" si="2"/>
        <v>77.39</v>
      </c>
      <c r="J115" s="29">
        <f t="shared" si="3"/>
        <v>773.9</v>
      </c>
    </row>
    <row r="116" spans="2:10" ht="33.75">
      <c r="B116" s="26" t="s">
        <v>898</v>
      </c>
      <c r="C116" s="27" t="s">
        <v>472</v>
      </c>
      <c r="D116" s="26" t="s">
        <v>839</v>
      </c>
      <c r="E116" s="28" t="s">
        <v>982</v>
      </c>
      <c r="F116" s="26" t="s">
        <v>35</v>
      </c>
      <c r="G116" s="29">
        <v>9</v>
      </c>
      <c r="H116" s="29">
        <f>composição!I725</f>
        <v>46.489999999999995</v>
      </c>
      <c r="I116" s="29">
        <f t="shared" si="2"/>
        <v>55.95</v>
      </c>
      <c r="J116" s="29">
        <f t="shared" si="3"/>
        <v>503.55</v>
      </c>
    </row>
    <row r="117" spans="2:10" ht="22.5">
      <c r="B117" s="26" t="s">
        <v>899</v>
      </c>
      <c r="C117" s="27" t="s">
        <v>473</v>
      </c>
      <c r="D117" s="26" t="s">
        <v>179</v>
      </c>
      <c r="E117" s="28" t="s">
        <v>474</v>
      </c>
      <c r="F117" s="26" t="s">
        <v>183</v>
      </c>
      <c r="G117" s="29">
        <v>4</v>
      </c>
      <c r="H117" s="29">
        <f>composição!I735</f>
        <v>101.83</v>
      </c>
      <c r="I117" s="29">
        <f t="shared" si="2"/>
        <v>122.54</v>
      </c>
      <c r="J117" s="29">
        <f t="shared" si="3"/>
        <v>490.16</v>
      </c>
    </row>
    <row r="118" spans="2:10" ht="33.75">
      <c r="B118" s="26" t="s">
        <v>900</v>
      </c>
      <c r="C118" s="27">
        <v>101883</v>
      </c>
      <c r="D118" s="26" t="s">
        <v>7</v>
      </c>
      <c r="E118" s="28" t="s">
        <v>483</v>
      </c>
      <c r="F118" s="26" t="s">
        <v>35</v>
      </c>
      <c r="G118" s="29">
        <v>1</v>
      </c>
      <c r="H118" s="29">
        <f>composição!I743</f>
        <v>455.18000000000006</v>
      </c>
      <c r="I118" s="29">
        <f t="shared" si="2"/>
        <v>547.76</v>
      </c>
      <c r="J118" s="29">
        <f t="shared" si="3"/>
        <v>547.76</v>
      </c>
    </row>
    <row r="119" spans="2:10" ht="33.75">
      <c r="B119" s="26" t="s">
        <v>901</v>
      </c>
      <c r="C119" s="27">
        <v>20009</v>
      </c>
      <c r="D119" s="26" t="s">
        <v>839</v>
      </c>
      <c r="E119" s="28" t="s">
        <v>983</v>
      </c>
      <c r="F119" s="26" t="s">
        <v>35</v>
      </c>
      <c r="G119" s="29">
        <v>1</v>
      </c>
      <c r="H119" s="29">
        <f>composição!I763</f>
        <v>2405.38</v>
      </c>
      <c r="I119" s="29">
        <f t="shared" si="2"/>
        <v>2894.63</v>
      </c>
      <c r="J119" s="29">
        <f t="shared" si="3"/>
        <v>2894.63</v>
      </c>
    </row>
    <row r="120" spans="2:10">
      <c r="B120" s="26" t="s">
        <v>902</v>
      </c>
      <c r="C120" s="27" t="s">
        <v>984</v>
      </c>
      <c r="D120" s="26" t="s">
        <v>7</v>
      </c>
      <c r="E120" s="28" t="s">
        <v>986</v>
      </c>
      <c r="F120" s="26" t="s">
        <v>35</v>
      </c>
      <c r="G120" s="29">
        <v>4</v>
      </c>
      <c r="H120" s="29">
        <f>composição!I768</f>
        <v>0.06</v>
      </c>
      <c r="I120" s="29">
        <f t="shared" si="2"/>
        <v>7.0000000000000007E-2</v>
      </c>
      <c r="J120" s="29">
        <f t="shared" si="3"/>
        <v>0.28000000000000003</v>
      </c>
    </row>
    <row r="121" spans="2:10" ht="33.75">
      <c r="B121" s="26" t="s">
        <v>903</v>
      </c>
      <c r="C121" s="27" t="s">
        <v>489</v>
      </c>
      <c r="D121" s="26" t="s">
        <v>7</v>
      </c>
      <c r="E121" s="28" t="s">
        <v>987</v>
      </c>
      <c r="F121" s="26" t="s">
        <v>14</v>
      </c>
      <c r="G121" s="29">
        <v>276.5</v>
      </c>
      <c r="H121" s="29">
        <f>composição!I776</f>
        <v>4.09</v>
      </c>
      <c r="I121" s="29">
        <f t="shared" si="2"/>
        <v>4.92</v>
      </c>
      <c r="J121" s="29">
        <f t="shared" si="3"/>
        <v>1360.38</v>
      </c>
    </row>
    <row r="122" spans="2:10" ht="33.75">
      <c r="B122" s="26" t="s">
        <v>904</v>
      </c>
      <c r="C122" s="27" t="s">
        <v>493</v>
      </c>
      <c r="D122" s="26" t="s">
        <v>7</v>
      </c>
      <c r="E122" s="28" t="s">
        <v>988</v>
      </c>
      <c r="F122" s="26" t="s">
        <v>14</v>
      </c>
      <c r="G122" s="29">
        <v>1054.9000000000001</v>
      </c>
      <c r="H122" s="29">
        <f>composição!I784</f>
        <v>2.04</v>
      </c>
      <c r="I122" s="29">
        <f t="shared" si="2"/>
        <v>2.4500000000000002</v>
      </c>
      <c r="J122" s="29">
        <f t="shared" si="3"/>
        <v>2584.5100000000002</v>
      </c>
    </row>
    <row r="123" spans="2:10" ht="22.5">
      <c r="B123" s="26" t="s">
        <v>905</v>
      </c>
      <c r="C123" s="27" t="s">
        <v>494</v>
      </c>
      <c r="D123" s="26" t="s">
        <v>7</v>
      </c>
      <c r="E123" s="28" t="s">
        <v>495</v>
      </c>
      <c r="F123" s="26" t="s">
        <v>35</v>
      </c>
      <c r="G123" s="29">
        <v>2</v>
      </c>
      <c r="H123" s="29">
        <f>composição!I789</f>
        <v>55.59</v>
      </c>
      <c r="I123" s="29">
        <f t="shared" si="2"/>
        <v>66.900000000000006</v>
      </c>
      <c r="J123" s="29">
        <f t="shared" si="3"/>
        <v>133.80000000000001</v>
      </c>
    </row>
    <row r="124" spans="2:10" ht="22.5">
      <c r="B124" s="26" t="s">
        <v>906</v>
      </c>
      <c r="C124" s="27" t="s">
        <v>496</v>
      </c>
      <c r="D124" s="26" t="s">
        <v>7</v>
      </c>
      <c r="E124" s="28" t="s">
        <v>497</v>
      </c>
      <c r="F124" s="26" t="s">
        <v>35</v>
      </c>
      <c r="G124" s="29">
        <v>4</v>
      </c>
      <c r="H124" s="29">
        <f>composição!I795</f>
        <v>39.409999999999997</v>
      </c>
      <c r="I124" s="29">
        <f t="shared" si="2"/>
        <v>47.43</v>
      </c>
      <c r="J124" s="29">
        <f t="shared" si="3"/>
        <v>189.72</v>
      </c>
    </row>
    <row r="125" spans="2:10" ht="22.5">
      <c r="B125" s="26" t="s">
        <v>907</v>
      </c>
      <c r="C125" s="27" t="s">
        <v>500</v>
      </c>
      <c r="D125" s="26" t="s">
        <v>7</v>
      </c>
      <c r="E125" s="28" t="s">
        <v>501</v>
      </c>
      <c r="F125" s="26" t="s">
        <v>35</v>
      </c>
      <c r="G125" s="29">
        <v>1</v>
      </c>
      <c r="H125" s="29">
        <f>composição!I801</f>
        <v>26.96</v>
      </c>
      <c r="I125" s="29">
        <f t="shared" si="2"/>
        <v>32.44</v>
      </c>
      <c r="J125" s="29">
        <f t="shared" si="3"/>
        <v>32.44</v>
      </c>
    </row>
    <row r="126" spans="2:10" ht="22.5">
      <c r="B126" s="26" t="s">
        <v>908</v>
      </c>
      <c r="C126" s="27" t="s">
        <v>504</v>
      </c>
      <c r="D126" s="26" t="s">
        <v>7</v>
      </c>
      <c r="E126" s="28" t="s">
        <v>505</v>
      </c>
      <c r="F126" s="26" t="s">
        <v>35</v>
      </c>
      <c r="G126" s="29">
        <v>8</v>
      </c>
      <c r="H126" s="29">
        <f>composição!I807</f>
        <v>35.24</v>
      </c>
      <c r="I126" s="29">
        <f t="shared" si="2"/>
        <v>42.41</v>
      </c>
      <c r="J126" s="29">
        <f t="shared" si="3"/>
        <v>339.28</v>
      </c>
    </row>
    <row r="127" spans="2:10" ht="22.5">
      <c r="B127" s="26" t="s">
        <v>909</v>
      </c>
      <c r="C127" s="27" t="s">
        <v>508</v>
      </c>
      <c r="D127" s="26" t="s">
        <v>7</v>
      </c>
      <c r="E127" s="28" t="s">
        <v>509</v>
      </c>
      <c r="F127" s="26" t="s">
        <v>35</v>
      </c>
      <c r="G127" s="29">
        <v>4</v>
      </c>
      <c r="H127" s="29">
        <f>composição!I812</f>
        <v>1.64</v>
      </c>
      <c r="I127" s="29">
        <f t="shared" si="2"/>
        <v>1.97</v>
      </c>
      <c r="J127" s="29">
        <f t="shared" si="3"/>
        <v>7.88</v>
      </c>
    </row>
    <row r="128" spans="2:10" ht="22.5">
      <c r="B128" s="26" t="s">
        <v>910</v>
      </c>
      <c r="C128" s="27" t="s">
        <v>510</v>
      </c>
      <c r="D128" s="26" t="s">
        <v>179</v>
      </c>
      <c r="E128" s="28" t="s">
        <v>511</v>
      </c>
      <c r="F128" s="26" t="s">
        <v>183</v>
      </c>
      <c r="G128" s="29">
        <v>2</v>
      </c>
      <c r="H128" s="29">
        <f>composição!I821</f>
        <v>186.51000000000002</v>
      </c>
      <c r="I128" s="29">
        <f t="shared" si="2"/>
        <v>224.45</v>
      </c>
      <c r="J128" s="29">
        <f t="shared" si="3"/>
        <v>448.9</v>
      </c>
    </row>
    <row r="129" spans="2:10">
      <c r="B129" s="26" t="s">
        <v>911</v>
      </c>
      <c r="C129" s="27" t="s">
        <v>514</v>
      </c>
      <c r="D129" s="26" t="s">
        <v>179</v>
      </c>
      <c r="E129" s="28" t="s">
        <v>515</v>
      </c>
      <c r="F129" s="26" t="s">
        <v>183</v>
      </c>
      <c r="G129" s="29">
        <v>15</v>
      </c>
      <c r="H129" s="29">
        <f>composição!I830</f>
        <v>52.120000000000005</v>
      </c>
      <c r="I129" s="29">
        <f t="shared" si="2"/>
        <v>62.72</v>
      </c>
      <c r="J129" s="29">
        <f t="shared" si="3"/>
        <v>940.8</v>
      </c>
    </row>
    <row r="130" spans="2:10" ht="22.5">
      <c r="B130" s="26" t="s">
        <v>912</v>
      </c>
      <c r="C130" s="27" t="s">
        <v>989</v>
      </c>
      <c r="D130" s="26" t="s">
        <v>7</v>
      </c>
      <c r="E130" s="28" t="s">
        <v>992</v>
      </c>
      <c r="F130" s="26" t="s">
        <v>35</v>
      </c>
      <c r="G130" s="29">
        <v>9</v>
      </c>
      <c r="H130" s="29">
        <f>composição!I835</f>
        <v>1.96</v>
      </c>
      <c r="I130" s="29">
        <f t="shared" si="2"/>
        <v>2.36</v>
      </c>
      <c r="J130" s="29">
        <f t="shared" si="3"/>
        <v>21.24</v>
      </c>
    </row>
    <row r="131" spans="2:10" ht="22.5">
      <c r="B131" s="26" t="s">
        <v>913</v>
      </c>
      <c r="C131" s="27" t="s">
        <v>990</v>
      </c>
      <c r="D131" s="26" t="s">
        <v>7</v>
      </c>
      <c r="E131" s="28" t="s">
        <v>993</v>
      </c>
      <c r="F131" s="26" t="s">
        <v>35</v>
      </c>
      <c r="G131" s="29">
        <v>2</v>
      </c>
      <c r="H131" s="29">
        <f>composição!I840</f>
        <v>3.47</v>
      </c>
      <c r="I131" s="29">
        <f t="shared" si="2"/>
        <v>4.18</v>
      </c>
      <c r="J131" s="29">
        <f t="shared" si="3"/>
        <v>8.36</v>
      </c>
    </row>
    <row r="132" spans="2:10">
      <c r="B132" s="26" t="s">
        <v>914</v>
      </c>
      <c r="C132" s="27" t="s">
        <v>991</v>
      </c>
      <c r="D132" s="26" t="s">
        <v>7</v>
      </c>
      <c r="E132" s="28" t="s">
        <v>994</v>
      </c>
      <c r="F132" s="26" t="s">
        <v>35</v>
      </c>
      <c r="G132" s="29">
        <v>37</v>
      </c>
      <c r="H132" s="29">
        <f>composição!I845</f>
        <v>0.1</v>
      </c>
      <c r="I132" s="29">
        <f t="shared" si="2"/>
        <v>0.12</v>
      </c>
      <c r="J132" s="29">
        <f t="shared" si="3"/>
        <v>4.4400000000000004</v>
      </c>
    </row>
    <row r="133" spans="2:10" ht="22.5">
      <c r="B133" s="26" t="s">
        <v>915</v>
      </c>
      <c r="C133" s="27" t="s">
        <v>519</v>
      </c>
      <c r="D133" s="26" t="s">
        <v>7</v>
      </c>
      <c r="E133" s="28" t="s">
        <v>520</v>
      </c>
      <c r="F133" s="26" t="s">
        <v>35</v>
      </c>
      <c r="G133" s="29">
        <v>8</v>
      </c>
      <c r="H133" s="29">
        <f>composição!I850</f>
        <v>2.96</v>
      </c>
      <c r="I133" s="29">
        <f t="shared" si="2"/>
        <v>3.56</v>
      </c>
      <c r="J133" s="29">
        <f t="shared" si="3"/>
        <v>28.48</v>
      </c>
    </row>
    <row r="134" spans="2:10" ht="22.5">
      <c r="B134" s="26" t="s">
        <v>916</v>
      </c>
      <c r="C134" s="27" t="s">
        <v>521</v>
      </c>
      <c r="D134" s="26" t="s">
        <v>7</v>
      </c>
      <c r="E134" s="28" t="s">
        <v>522</v>
      </c>
      <c r="F134" s="26" t="s">
        <v>35</v>
      </c>
      <c r="G134" s="29">
        <v>29</v>
      </c>
      <c r="H134" s="29">
        <f>composição!I855</f>
        <v>3.39</v>
      </c>
      <c r="I134" s="29">
        <f t="shared" si="2"/>
        <v>4.08</v>
      </c>
      <c r="J134" s="29">
        <f t="shared" si="3"/>
        <v>118.32</v>
      </c>
    </row>
    <row r="135" spans="2:10" ht="33.75">
      <c r="B135" s="26" t="s">
        <v>917</v>
      </c>
      <c r="C135" s="27" t="s">
        <v>523</v>
      </c>
      <c r="D135" s="26" t="s">
        <v>7</v>
      </c>
      <c r="E135" s="28" t="s">
        <v>524</v>
      </c>
      <c r="F135" s="26" t="s">
        <v>14</v>
      </c>
      <c r="G135" s="29">
        <v>8.3000000000000007</v>
      </c>
      <c r="H135" s="29">
        <f>composição!I862</f>
        <v>12.14</v>
      </c>
      <c r="I135" s="29">
        <f t="shared" si="2"/>
        <v>14.61</v>
      </c>
      <c r="J135" s="29">
        <f t="shared" si="3"/>
        <v>121.26</v>
      </c>
    </row>
    <row r="136" spans="2:10" ht="33.75">
      <c r="B136" s="26" t="s">
        <v>918</v>
      </c>
      <c r="C136" s="27" t="s">
        <v>527</v>
      </c>
      <c r="D136" s="26" t="s">
        <v>7</v>
      </c>
      <c r="E136" s="28" t="s">
        <v>528</v>
      </c>
      <c r="F136" s="26" t="s">
        <v>14</v>
      </c>
      <c r="G136" s="29">
        <v>29.5</v>
      </c>
      <c r="H136" s="29">
        <f>composição!I869</f>
        <v>15.32</v>
      </c>
      <c r="I136" s="29">
        <f t="shared" si="2"/>
        <v>18.440000000000001</v>
      </c>
      <c r="J136" s="29">
        <f t="shared" si="3"/>
        <v>543.98</v>
      </c>
    </row>
    <row r="137" spans="2:10">
      <c r="B137" s="26"/>
      <c r="C137" s="27"/>
      <c r="D137" s="26"/>
      <c r="E137" s="28"/>
      <c r="F137" s="26"/>
      <c r="G137" s="29"/>
      <c r="H137" s="29"/>
      <c r="I137" s="29"/>
      <c r="J137" s="29"/>
    </row>
    <row r="138" spans="2:10">
      <c r="B138" s="22" t="s">
        <v>1234</v>
      </c>
      <c r="C138" s="23"/>
      <c r="D138" s="22"/>
      <c r="E138" s="24" t="s">
        <v>921</v>
      </c>
      <c r="F138" s="22"/>
      <c r="G138" s="22"/>
      <c r="H138" s="25"/>
      <c r="I138" s="25"/>
      <c r="J138" s="25">
        <f>J139+J160</f>
        <v>5591.52</v>
      </c>
    </row>
    <row r="139" spans="2:10">
      <c r="B139" s="22" t="s">
        <v>919</v>
      </c>
      <c r="C139" s="23"/>
      <c r="D139" s="22"/>
      <c r="E139" s="24" t="s">
        <v>922</v>
      </c>
      <c r="F139" s="22"/>
      <c r="G139" s="22"/>
      <c r="H139" s="25"/>
      <c r="I139" s="25"/>
      <c r="J139" s="25">
        <f>SUM(J140:J159)</f>
        <v>5124.5800000000008</v>
      </c>
    </row>
    <row r="140" spans="2:10" ht="22.5">
      <c r="B140" s="26" t="s">
        <v>920</v>
      </c>
      <c r="C140" s="27" t="s">
        <v>995</v>
      </c>
      <c r="D140" s="26" t="s">
        <v>7</v>
      </c>
      <c r="E140" s="28" t="s">
        <v>996</v>
      </c>
      <c r="F140" s="26" t="s">
        <v>35</v>
      </c>
      <c r="G140" s="29">
        <v>1</v>
      </c>
      <c r="H140" s="29">
        <f>composição!I874</f>
        <v>0.93</v>
      </c>
      <c r="I140" s="29">
        <f t="shared" ref="I140:I159" si="4">ROUND(H140*(1+$J$6),2)</f>
        <v>1.1200000000000001</v>
      </c>
      <c r="J140" s="29">
        <f t="shared" ref="J140:J159" si="5">ROUND(G140*I140,2)</f>
        <v>1.1200000000000001</v>
      </c>
    </row>
    <row r="141" spans="2:10" ht="33.75">
      <c r="B141" s="26" t="s">
        <v>923</v>
      </c>
      <c r="C141" s="27" t="s">
        <v>535</v>
      </c>
      <c r="D141" s="26" t="s">
        <v>7</v>
      </c>
      <c r="E141" s="28" t="s">
        <v>536</v>
      </c>
      <c r="F141" s="26" t="s">
        <v>35</v>
      </c>
      <c r="G141" s="29">
        <v>15</v>
      </c>
      <c r="H141" s="29">
        <f>composição!I884</f>
        <v>5.74</v>
      </c>
      <c r="I141" s="29">
        <f t="shared" si="4"/>
        <v>6.91</v>
      </c>
      <c r="J141" s="29">
        <f t="shared" si="5"/>
        <v>103.65</v>
      </c>
    </row>
    <row r="142" spans="2:10" ht="33.75">
      <c r="B142" s="26" t="s">
        <v>924</v>
      </c>
      <c r="C142" s="27" t="s">
        <v>549</v>
      </c>
      <c r="D142" s="26" t="s">
        <v>7</v>
      </c>
      <c r="E142" s="28" t="s">
        <v>550</v>
      </c>
      <c r="F142" s="26" t="s">
        <v>35</v>
      </c>
      <c r="G142" s="29">
        <v>2</v>
      </c>
      <c r="H142" s="29">
        <f>composição!I894</f>
        <v>8.2800000000000011</v>
      </c>
      <c r="I142" s="29">
        <f t="shared" si="4"/>
        <v>9.9600000000000009</v>
      </c>
      <c r="J142" s="29">
        <f t="shared" si="5"/>
        <v>19.920000000000002</v>
      </c>
    </row>
    <row r="143" spans="2:10" ht="33.75">
      <c r="B143" s="26" t="s">
        <v>925</v>
      </c>
      <c r="C143" s="27" t="s">
        <v>553</v>
      </c>
      <c r="D143" s="26" t="s">
        <v>7</v>
      </c>
      <c r="E143" s="28" t="s">
        <v>554</v>
      </c>
      <c r="F143" s="26" t="s">
        <v>35</v>
      </c>
      <c r="G143" s="29">
        <v>1</v>
      </c>
      <c r="H143" s="29">
        <f>composição!I904</f>
        <v>12.48</v>
      </c>
      <c r="I143" s="29">
        <f t="shared" si="4"/>
        <v>15.02</v>
      </c>
      <c r="J143" s="29">
        <f t="shared" si="5"/>
        <v>15.02</v>
      </c>
    </row>
    <row r="144" spans="2:10">
      <c r="B144" s="26" t="s">
        <v>926</v>
      </c>
      <c r="C144" s="27" t="s">
        <v>557</v>
      </c>
      <c r="D144" s="26" t="s">
        <v>179</v>
      </c>
      <c r="E144" s="28" t="s">
        <v>558</v>
      </c>
      <c r="F144" s="26" t="s">
        <v>35</v>
      </c>
      <c r="G144" s="29">
        <v>1</v>
      </c>
      <c r="H144" s="29">
        <f>composição!I915</f>
        <v>9.98</v>
      </c>
      <c r="I144" s="29">
        <f t="shared" si="4"/>
        <v>12.01</v>
      </c>
      <c r="J144" s="29">
        <f t="shared" si="5"/>
        <v>12.01</v>
      </c>
    </row>
    <row r="145" spans="2:10" ht="22.5">
      <c r="B145" s="26" t="s">
        <v>927</v>
      </c>
      <c r="C145" s="27" t="s">
        <v>783</v>
      </c>
      <c r="D145" s="26" t="s">
        <v>839</v>
      </c>
      <c r="E145" s="28" t="s">
        <v>997</v>
      </c>
      <c r="F145" s="26" t="s">
        <v>35</v>
      </c>
      <c r="G145" s="29">
        <v>8</v>
      </c>
      <c r="H145" s="29">
        <f>composição!I925</f>
        <v>13.479999999999999</v>
      </c>
      <c r="I145" s="29">
        <f t="shared" si="4"/>
        <v>16.22</v>
      </c>
      <c r="J145" s="29">
        <f t="shared" si="5"/>
        <v>129.76</v>
      </c>
    </row>
    <row r="146" spans="2:10" ht="22.5">
      <c r="B146" s="26" t="s">
        <v>928</v>
      </c>
      <c r="C146" s="27" t="s">
        <v>566</v>
      </c>
      <c r="D146" s="26" t="s">
        <v>7</v>
      </c>
      <c r="E146" s="28" t="s">
        <v>567</v>
      </c>
      <c r="F146" s="26" t="s">
        <v>14</v>
      </c>
      <c r="G146" s="29">
        <v>98.45</v>
      </c>
      <c r="H146" s="29">
        <f>composição!I933</f>
        <v>14.84</v>
      </c>
      <c r="I146" s="29">
        <f t="shared" si="4"/>
        <v>17.86</v>
      </c>
      <c r="J146" s="29">
        <f t="shared" si="5"/>
        <v>1758.32</v>
      </c>
    </row>
    <row r="147" spans="2:10" ht="22.5">
      <c r="B147" s="26" t="s">
        <v>929</v>
      </c>
      <c r="C147" s="27" t="s">
        <v>570</v>
      </c>
      <c r="D147" s="26" t="s">
        <v>7</v>
      </c>
      <c r="E147" s="28" t="s">
        <v>571</v>
      </c>
      <c r="F147" s="26" t="s">
        <v>14</v>
      </c>
      <c r="G147" s="29">
        <v>45.77</v>
      </c>
      <c r="H147" s="29">
        <f>composição!I941</f>
        <v>21.98</v>
      </c>
      <c r="I147" s="29">
        <f t="shared" si="4"/>
        <v>26.45</v>
      </c>
      <c r="J147" s="29">
        <f t="shared" si="5"/>
        <v>1210.6199999999999</v>
      </c>
    </row>
    <row r="148" spans="2:10" ht="22.5">
      <c r="B148" s="26" t="s">
        <v>930</v>
      </c>
      <c r="C148" s="27" t="s">
        <v>574</v>
      </c>
      <c r="D148" s="26" t="s">
        <v>7</v>
      </c>
      <c r="E148" s="28" t="s">
        <v>575</v>
      </c>
      <c r="F148" s="26" t="s">
        <v>35</v>
      </c>
      <c r="G148" s="29">
        <v>7</v>
      </c>
      <c r="H148" s="29">
        <f>composição!I951</f>
        <v>8.07</v>
      </c>
      <c r="I148" s="29">
        <f t="shared" si="4"/>
        <v>9.7100000000000009</v>
      </c>
      <c r="J148" s="29">
        <f t="shared" si="5"/>
        <v>67.97</v>
      </c>
    </row>
    <row r="149" spans="2:10" ht="22.5">
      <c r="B149" s="26" t="s">
        <v>931</v>
      </c>
      <c r="C149" s="27" t="s">
        <v>578</v>
      </c>
      <c r="D149" s="26" t="s">
        <v>7</v>
      </c>
      <c r="E149" s="28" t="s">
        <v>579</v>
      </c>
      <c r="F149" s="26" t="s">
        <v>35</v>
      </c>
      <c r="G149" s="29">
        <v>1</v>
      </c>
      <c r="H149" s="29">
        <f>composição!I961</f>
        <v>12.5</v>
      </c>
      <c r="I149" s="29">
        <f t="shared" si="4"/>
        <v>15.04</v>
      </c>
      <c r="J149" s="29">
        <f t="shared" si="5"/>
        <v>15.04</v>
      </c>
    </row>
    <row r="150" spans="2:10" ht="33.75">
      <c r="B150" s="26" t="s">
        <v>932</v>
      </c>
      <c r="C150" s="27" t="s">
        <v>582</v>
      </c>
      <c r="D150" s="26" t="s">
        <v>7</v>
      </c>
      <c r="E150" s="28" t="s">
        <v>583</v>
      </c>
      <c r="F150" s="26" t="s">
        <v>35</v>
      </c>
      <c r="G150" s="29">
        <v>1</v>
      </c>
      <c r="H150" s="29">
        <f>composição!I971</f>
        <v>7.8099999999999987</v>
      </c>
      <c r="I150" s="29">
        <f t="shared" si="4"/>
        <v>9.4</v>
      </c>
      <c r="J150" s="29">
        <f t="shared" si="5"/>
        <v>9.4</v>
      </c>
    </row>
    <row r="151" spans="2:10" ht="22.5">
      <c r="B151" s="26" t="s">
        <v>933</v>
      </c>
      <c r="C151" s="27" t="s">
        <v>998</v>
      </c>
      <c r="D151" s="26" t="s">
        <v>7</v>
      </c>
      <c r="E151" s="28" t="s">
        <v>999</v>
      </c>
      <c r="F151" s="26" t="s">
        <v>35</v>
      </c>
      <c r="G151" s="29">
        <v>3</v>
      </c>
      <c r="H151" s="29">
        <f>composição!I976</f>
        <v>2.0499999999999998</v>
      </c>
      <c r="I151" s="29">
        <f t="shared" si="4"/>
        <v>2.4700000000000002</v>
      </c>
      <c r="J151" s="29">
        <f t="shared" si="5"/>
        <v>7.41</v>
      </c>
    </row>
    <row r="152" spans="2:10" ht="22.5">
      <c r="B152" s="26" t="s">
        <v>934</v>
      </c>
      <c r="C152" s="27" t="s">
        <v>586</v>
      </c>
      <c r="D152" s="26" t="s">
        <v>7</v>
      </c>
      <c r="E152" s="28" t="s">
        <v>587</v>
      </c>
      <c r="F152" s="26" t="s">
        <v>14</v>
      </c>
      <c r="G152" s="29">
        <v>35.17</v>
      </c>
      <c r="H152" s="29">
        <f>composição!I984</f>
        <v>12.489999999999998</v>
      </c>
      <c r="I152" s="29">
        <f t="shared" si="4"/>
        <v>15.03</v>
      </c>
      <c r="J152" s="29">
        <f t="shared" si="5"/>
        <v>528.61</v>
      </c>
    </row>
    <row r="153" spans="2:10" ht="45">
      <c r="B153" s="26" t="s">
        <v>935</v>
      </c>
      <c r="C153" s="27" t="s">
        <v>590</v>
      </c>
      <c r="D153" s="26" t="s">
        <v>7</v>
      </c>
      <c r="E153" s="28" t="s">
        <v>591</v>
      </c>
      <c r="F153" s="26" t="s">
        <v>35</v>
      </c>
      <c r="G153" s="29">
        <v>2</v>
      </c>
      <c r="H153" s="29">
        <f>composição!I994</f>
        <v>14.989999999999998</v>
      </c>
      <c r="I153" s="29">
        <f t="shared" si="4"/>
        <v>18.04</v>
      </c>
      <c r="J153" s="29">
        <f t="shared" si="5"/>
        <v>36.08</v>
      </c>
    </row>
    <row r="154" spans="2:10" ht="33.75">
      <c r="B154" s="26" t="s">
        <v>936</v>
      </c>
      <c r="C154" s="27" t="s">
        <v>596</v>
      </c>
      <c r="D154" s="26" t="s">
        <v>7</v>
      </c>
      <c r="E154" s="28" t="s">
        <v>1000</v>
      </c>
      <c r="F154" s="26" t="s">
        <v>35</v>
      </c>
      <c r="G154" s="29">
        <v>1</v>
      </c>
      <c r="H154" s="29">
        <f>composição!I1004</f>
        <v>2.7600000000000002</v>
      </c>
      <c r="I154" s="29">
        <f t="shared" si="4"/>
        <v>3.32</v>
      </c>
      <c r="J154" s="29">
        <f t="shared" si="5"/>
        <v>3.32</v>
      </c>
    </row>
    <row r="155" spans="2:10" ht="33.75">
      <c r="B155" s="26" t="s">
        <v>937</v>
      </c>
      <c r="C155" s="27" t="s">
        <v>597</v>
      </c>
      <c r="D155" s="26" t="s">
        <v>7</v>
      </c>
      <c r="E155" s="28" t="s">
        <v>598</v>
      </c>
      <c r="F155" s="26" t="s">
        <v>35</v>
      </c>
      <c r="G155" s="29">
        <v>13</v>
      </c>
      <c r="H155" s="29">
        <f>composição!I1014</f>
        <v>3.26</v>
      </c>
      <c r="I155" s="29">
        <f t="shared" si="4"/>
        <v>3.92</v>
      </c>
      <c r="J155" s="29">
        <f t="shared" si="5"/>
        <v>50.96</v>
      </c>
    </row>
    <row r="156" spans="2:10" ht="22.5">
      <c r="B156" s="26" t="s">
        <v>938</v>
      </c>
      <c r="C156" s="27" t="s">
        <v>601</v>
      </c>
      <c r="D156" s="26" t="s">
        <v>7</v>
      </c>
      <c r="E156" s="28" t="s">
        <v>602</v>
      </c>
      <c r="F156" s="26" t="s">
        <v>35</v>
      </c>
      <c r="G156" s="29">
        <v>1</v>
      </c>
      <c r="H156" s="29">
        <f>composição!I1024</f>
        <v>6.74</v>
      </c>
      <c r="I156" s="29">
        <f t="shared" si="4"/>
        <v>8.11</v>
      </c>
      <c r="J156" s="29">
        <f t="shared" si="5"/>
        <v>8.11</v>
      </c>
    </row>
    <row r="157" spans="2:10" ht="45">
      <c r="B157" s="26" t="s">
        <v>939</v>
      </c>
      <c r="C157" s="27" t="s">
        <v>605</v>
      </c>
      <c r="D157" s="26" t="s">
        <v>7</v>
      </c>
      <c r="E157" s="28" t="s">
        <v>606</v>
      </c>
      <c r="F157" s="26" t="s">
        <v>35</v>
      </c>
      <c r="G157" s="29">
        <v>3</v>
      </c>
      <c r="H157" s="29">
        <f>composição!I1034</f>
        <v>16.509999999999998</v>
      </c>
      <c r="I157" s="29">
        <f t="shared" si="4"/>
        <v>19.87</v>
      </c>
      <c r="J157" s="29">
        <f t="shared" si="5"/>
        <v>59.61</v>
      </c>
    </row>
    <row r="158" spans="2:10" ht="45">
      <c r="B158" s="26" t="s">
        <v>940</v>
      </c>
      <c r="C158" s="27" t="s">
        <v>609</v>
      </c>
      <c r="D158" s="26" t="s">
        <v>7</v>
      </c>
      <c r="E158" s="28" t="s">
        <v>610</v>
      </c>
      <c r="F158" s="26" t="s">
        <v>35</v>
      </c>
      <c r="G158" s="29">
        <v>1</v>
      </c>
      <c r="H158" s="29">
        <f>composição!I1044</f>
        <v>19.95</v>
      </c>
      <c r="I158" s="29">
        <f t="shared" si="4"/>
        <v>24.01</v>
      </c>
      <c r="J158" s="29">
        <f t="shared" si="5"/>
        <v>24.01</v>
      </c>
    </row>
    <row r="159" spans="2:10" ht="22.5">
      <c r="B159" s="26" t="s">
        <v>941</v>
      </c>
      <c r="C159" s="27" t="s">
        <v>613</v>
      </c>
      <c r="D159" s="26" t="s">
        <v>7</v>
      </c>
      <c r="E159" s="28" t="s">
        <v>614</v>
      </c>
      <c r="F159" s="26" t="s">
        <v>35</v>
      </c>
      <c r="G159" s="29">
        <v>2</v>
      </c>
      <c r="H159" s="29">
        <f>composição!I1051</f>
        <v>441.93000000000006</v>
      </c>
      <c r="I159" s="29">
        <f t="shared" si="4"/>
        <v>531.82000000000005</v>
      </c>
      <c r="J159" s="29">
        <f t="shared" si="5"/>
        <v>1063.6400000000001</v>
      </c>
    </row>
    <row r="160" spans="2:10">
      <c r="B160" s="22" t="s">
        <v>946</v>
      </c>
      <c r="C160" s="23"/>
      <c r="D160" s="22"/>
      <c r="E160" s="24" t="s">
        <v>947</v>
      </c>
      <c r="F160" s="22"/>
      <c r="G160" s="22"/>
      <c r="H160" s="25"/>
      <c r="I160" s="25"/>
      <c r="J160" s="25">
        <f>SUM(J161:J164)</f>
        <v>466.93999999999994</v>
      </c>
    </row>
    <row r="161" spans="2:10" ht="33.75">
      <c r="B161" s="26" t="s">
        <v>942</v>
      </c>
      <c r="C161" s="27" t="s">
        <v>617</v>
      </c>
      <c r="D161" s="26" t="s">
        <v>7</v>
      </c>
      <c r="E161" s="28" t="s">
        <v>1001</v>
      </c>
      <c r="F161" s="26" t="s">
        <v>35</v>
      </c>
      <c r="G161" s="29">
        <v>3</v>
      </c>
      <c r="H161" s="29">
        <f>composição!I1059</f>
        <v>82.289999999999992</v>
      </c>
      <c r="I161" s="29">
        <f>ROUND(H161*(1+$J$6),2)</f>
        <v>99.03</v>
      </c>
      <c r="J161" s="29">
        <f>ROUND(G161*I161,2)</f>
        <v>297.08999999999997</v>
      </c>
    </row>
    <row r="162" spans="2:10" ht="45">
      <c r="B162" s="26" t="s">
        <v>943</v>
      </c>
      <c r="C162" s="27" t="s">
        <v>623</v>
      </c>
      <c r="D162" s="26" t="s">
        <v>7</v>
      </c>
      <c r="E162" s="28" t="s">
        <v>1002</v>
      </c>
      <c r="F162" s="26" t="s">
        <v>35</v>
      </c>
      <c r="G162" s="29">
        <v>1</v>
      </c>
      <c r="H162" s="29">
        <f>composição!I1067</f>
        <v>100.41000000000001</v>
      </c>
      <c r="I162" s="29">
        <f>ROUND(H162*(1+$J$6),2)</f>
        <v>120.83</v>
      </c>
      <c r="J162" s="29">
        <f>ROUND(G162*I162,2)</f>
        <v>120.83</v>
      </c>
    </row>
    <row r="163" spans="2:10" ht="22.5">
      <c r="B163" s="26" t="s">
        <v>944</v>
      </c>
      <c r="C163" s="27" t="s">
        <v>627</v>
      </c>
      <c r="D163" s="26" t="s">
        <v>7</v>
      </c>
      <c r="E163" s="28" t="s">
        <v>628</v>
      </c>
      <c r="F163" s="26" t="s">
        <v>35</v>
      </c>
      <c r="G163" s="29">
        <v>1</v>
      </c>
      <c r="H163" s="29">
        <f>composição!I1075</f>
        <v>12.56</v>
      </c>
      <c r="I163" s="29">
        <f>ROUND(H163*(1+$J$6),2)</f>
        <v>15.11</v>
      </c>
      <c r="J163" s="29">
        <f>ROUND(G163*I163,2)</f>
        <v>15.11</v>
      </c>
    </row>
    <row r="164" spans="2:10">
      <c r="B164" s="26" t="s">
        <v>945</v>
      </c>
      <c r="C164" s="27" t="s">
        <v>631</v>
      </c>
      <c r="D164" s="26" t="s">
        <v>7</v>
      </c>
      <c r="E164" s="28" t="s">
        <v>1003</v>
      </c>
      <c r="F164" s="26" t="s">
        <v>35</v>
      </c>
      <c r="G164" s="29">
        <v>1</v>
      </c>
      <c r="H164" s="29">
        <f>composição!I1083</f>
        <v>28.18</v>
      </c>
      <c r="I164" s="29">
        <f>ROUND(H164*(1+$J$6),2)</f>
        <v>33.909999999999997</v>
      </c>
      <c r="J164" s="29">
        <f>ROUND(G164*I164,2)</f>
        <v>33.909999999999997</v>
      </c>
    </row>
    <row r="165" spans="2:10">
      <c r="B165" s="26"/>
      <c r="C165" s="27"/>
      <c r="D165" s="26"/>
      <c r="E165" s="28"/>
      <c r="F165" s="26"/>
      <c r="G165" s="29"/>
      <c r="H165" s="29"/>
      <c r="I165" s="29"/>
      <c r="J165" s="29"/>
    </row>
    <row r="166" spans="2:10">
      <c r="B166" s="22" t="s">
        <v>1235</v>
      </c>
      <c r="C166" s="23"/>
      <c r="D166" s="22"/>
      <c r="E166" s="24" t="s">
        <v>950</v>
      </c>
      <c r="F166" s="22"/>
      <c r="G166" s="22"/>
      <c r="H166" s="25"/>
      <c r="I166" s="25"/>
      <c r="J166" s="25">
        <f>J167+J180</f>
        <v>9617.84</v>
      </c>
    </row>
    <row r="167" spans="2:10">
      <c r="B167" s="22" t="s">
        <v>948</v>
      </c>
      <c r="C167" s="23"/>
      <c r="D167" s="22"/>
      <c r="E167" s="24" t="s">
        <v>951</v>
      </c>
      <c r="F167" s="22"/>
      <c r="G167" s="22"/>
      <c r="H167" s="25"/>
      <c r="I167" s="25"/>
      <c r="J167" s="25">
        <f>SUM(J168:J179)</f>
        <v>5261.3099999999995</v>
      </c>
    </row>
    <row r="168" spans="2:10" ht="33.75">
      <c r="B168" s="26" t="s">
        <v>949</v>
      </c>
      <c r="C168" s="27" t="s">
        <v>635</v>
      </c>
      <c r="D168" s="26" t="s">
        <v>7</v>
      </c>
      <c r="E168" s="28" t="s">
        <v>1004</v>
      </c>
      <c r="F168" s="26" t="s">
        <v>35</v>
      </c>
      <c r="G168" s="29">
        <v>2</v>
      </c>
      <c r="H168" s="29">
        <f>composição!I1093</f>
        <v>8.0300000000000011</v>
      </c>
      <c r="I168" s="29">
        <f t="shared" ref="I168:I179" si="6">ROUND(H168*(1+$J$6),2)</f>
        <v>9.66</v>
      </c>
      <c r="J168" s="29">
        <f t="shared" ref="J168:J179" si="7">ROUND(G168*I168,2)</f>
        <v>19.32</v>
      </c>
    </row>
    <row r="169" spans="2:10" ht="33.75">
      <c r="B169" s="26" t="s">
        <v>952</v>
      </c>
      <c r="C169" s="27" t="s">
        <v>639</v>
      </c>
      <c r="D169" s="26" t="s">
        <v>7</v>
      </c>
      <c r="E169" s="28" t="s">
        <v>1005</v>
      </c>
      <c r="F169" s="26" t="s">
        <v>35</v>
      </c>
      <c r="G169" s="29">
        <v>2</v>
      </c>
      <c r="H169" s="29">
        <f>composição!I1102</f>
        <v>8.4700000000000006</v>
      </c>
      <c r="I169" s="29">
        <f t="shared" si="6"/>
        <v>10.19</v>
      </c>
      <c r="J169" s="29">
        <f t="shared" si="7"/>
        <v>20.38</v>
      </c>
    </row>
    <row r="170" spans="2:10" ht="33.75">
      <c r="B170" s="26" t="s">
        <v>953</v>
      </c>
      <c r="C170" s="27" t="s">
        <v>647</v>
      </c>
      <c r="D170" s="26" t="s">
        <v>7</v>
      </c>
      <c r="E170" s="28" t="s">
        <v>1006</v>
      </c>
      <c r="F170" s="26" t="s">
        <v>35</v>
      </c>
      <c r="G170" s="29">
        <v>4</v>
      </c>
      <c r="H170" s="29">
        <f>composição!I1111</f>
        <v>14.610000000000001</v>
      </c>
      <c r="I170" s="29">
        <f t="shared" si="6"/>
        <v>17.579999999999998</v>
      </c>
      <c r="J170" s="29">
        <f t="shared" si="7"/>
        <v>70.319999999999993</v>
      </c>
    </row>
    <row r="171" spans="2:10" ht="33.75">
      <c r="B171" s="26" t="s">
        <v>954</v>
      </c>
      <c r="C171" s="27" t="s">
        <v>653</v>
      </c>
      <c r="D171" s="26" t="s">
        <v>7</v>
      </c>
      <c r="E171" s="28" t="s">
        <v>1007</v>
      </c>
      <c r="F171" s="26" t="s">
        <v>35</v>
      </c>
      <c r="G171" s="29">
        <v>5</v>
      </c>
      <c r="H171" s="29">
        <f>composição!I1120</f>
        <v>18.41</v>
      </c>
      <c r="I171" s="29">
        <f t="shared" si="6"/>
        <v>22.15</v>
      </c>
      <c r="J171" s="29">
        <f t="shared" si="7"/>
        <v>110.75</v>
      </c>
    </row>
    <row r="172" spans="2:10" ht="22.5">
      <c r="B172" s="26" t="s">
        <v>955</v>
      </c>
      <c r="C172" s="27" t="s">
        <v>657</v>
      </c>
      <c r="D172" s="26" t="s">
        <v>179</v>
      </c>
      <c r="E172" s="28" t="s">
        <v>658</v>
      </c>
      <c r="F172" s="26" t="s">
        <v>183</v>
      </c>
      <c r="G172" s="29">
        <v>5</v>
      </c>
      <c r="H172" s="29">
        <f>composição!I1133</f>
        <v>9.2199999999999989</v>
      </c>
      <c r="I172" s="29">
        <f t="shared" si="6"/>
        <v>11.1</v>
      </c>
      <c r="J172" s="29">
        <f t="shared" si="7"/>
        <v>55.5</v>
      </c>
    </row>
    <row r="173" spans="2:10" ht="22.5">
      <c r="B173" s="26" t="s">
        <v>956</v>
      </c>
      <c r="C173" s="27" t="s">
        <v>665</v>
      </c>
      <c r="D173" s="26" t="s">
        <v>179</v>
      </c>
      <c r="E173" s="28" t="s">
        <v>666</v>
      </c>
      <c r="F173" s="26" t="s">
        <v>183</v>
      </c>
      <c r="G173" s="29">
        <v>4</v>
      </c>
      <c r="H173" s="29">
        <f>composição!I1144</f>
        <v>35.92</v>
      </c>
      <c r="I173" s="29">
        <f t="shared" si="6"/>
        <v>43.23</v>
      </c>
      <c r="J173" s="29">
        <f t="shared" si="7"/>
        <v>172.92</v>
      </c>
    </row>
    <row r="174" spans="2:10" ht="33.75">
      <c r="B174" s="26" t="s">
        <v>957</v>
      </c>
      <c r="C174" s="27" t="s">
        <v>669</v>
      </c>
      <c r="D174" s="26" t="s">
        <v>7</v>
      </c>
      <c r="E174" s="28" t="s">
        <v>1008</v>
      </c>
      <c r="F174" s="26" t="s">
        <v>14</v>
      </c>
      <c r="G174" s="29">
        <v>6.21</v>
      </c>
      <c r="H174" s="29">
        <f>composição!I1152</f>
        <v>14.07</v>
      </c>
      <c r="I174" s="29">
        <f t="shared" si="6"/>
        <v>16.93</v>
      </c>
      <c r="J174" s="29">
        <f t="shared" si="7"/>
        <v>105.14</v>
      </c>
    </row>
    <row r="175" spans="2:10" ht="33.75">
      <c r="B175" s="26" t="s">
        <v>958</v>
      </c>
      <c r="C175" s="27" t="s">
        <v>673</v>
      </c>
      <c r="D175" s="26" t="s">
        <v>7</v>
      </c>
      <c r="E175" s="28" t="s">
        <v>1009</v>
      </c>
      <c r="F175" s="26" t="s">
        <v>14</v>
      </c>
      <c r="G175" s="29">
        <v>6.21</v>
      </c>
      <c r="H175" s="29">
        <f>composição!I1160</f>
        <v>21.21</v>
      </c>
      <c r="I175" s="29">
        <f t="shared" si="6"/>
        <v>25.52</v>
      </c>
      <c r="J175" s="29">
        <f t="shared" si="7"/>
        <v>158.47999999999999</v>
      </c>
    </row>
    <row r="176" spans="2:10" ht="33.75">
      <c r="B176" s="26" t="s">
        <v>959</v>
      </c>
      <c r="C176" s="27" t="s">
        <v>677</v>
      </c>
      <c r="D176" s="26" t="s">
        <v>7</v>
      </c>
      <c r="E176" s="28" t="s">
        <v>1010</v>
      </c>
      <c r="F176" s="26" t="s">
        <v>14</v>
      </c>
      <c r="G176" s="29">
        <v>50</v>
      </c>
      <c r="H176" s="29">
        <f>composição!I1168</f>
        <v>40.32</v>
      </c>
      <c r="I176" s="29">
        <f t="shared" si="6"/>
        <v>48.52</v>
      </c>
      <c r="J176" s="29">
        <f t="shared" si="7"/>
        <v>2426</v>
      </c>
    </row>
    <row r="177" spans="2:10" ht="33.75">
      <c r="B177" s="26" t="s">
        <v>960</v>
      </c>
      <c r="C177" s="27" t="s">
        <v>681</v>
      </c>
      <c r="D177" s="26" t="s">
        <v>7</v>
      </c>
      <c r="E177" s="28" t="s">
        <v>1011</v>
      </c>
      <c r="F177" s="26" t="s">
        <v>35</v>
      </c>
      <c r="G177" s="29">
        <v>3</v>
      </c>
      <c r="H177" s="29">
        <f>composição!I1178</f>
        <v>27.04</v>
      </c>
      <c r="I177" s="29">
        <f t="shared" si="6"/>
        <v>32.54</v>
      </c>
      <c r="J177" s="29">
        <f t="shared" si="7"/>
        <v>97.62</v>
      </c>
    </row>
    <row r="178" spans="2:10" ht="33.75">
      <c r="B178" s="26" t="s">
        <v>961</v>
      </c>
      <c r="C178" s="27" t="s">
        <v>685</v>
      </c>
      <c r="D178" s="26" t="s">
        <v>7</v>
      </c>
      <c r="E178" s="28" t="s">
        <v>1012</v>
      </c>
      <c r="F178" s="26" t="s">
        <v>35</v>
      </c>
      <c r="G178" s="29">
        <v>4</v>
      </c>
      <c r="H178" s="29">
        <f>composição!I1188</f>
        <v>10.77</v>
      </c>
      <c r="I178" s="29">
        <f t="shared" si="6"/>
        <v>12.96</v>
      </c>
      <c r="J178" s="29">
        <f t="shared" si="7"/>
        <v>51.84</v>
      </c>
    </row>
    <row r="179" spans="2:10" ht="33.75">
      <c r="B179" s="26" t="s">
        <v>962</v>
      </c>
      <c r="C179" s="27" t="s">
        <v>689</v>
      </c>
      <c r="D179" s="26" t="s">
        <v>7</v>
      </c>
      <c r="E179" s="28" t="s">
        <v>690</v>
      </c>
      <c r="F179" s="26" t="s">
        <v>35</v>
      </c>
      <c r="G179" s="29">
        <v>4</v>
      </c>
      <c r="H179" s="29">
        <f>composição!I1207</f>
        <v>409.89000000000004</v>
      </c>
      <c r="I179" s="29">
        <f t="shared" si="6"/>
        <v>493.26</v>
      </c>
      <c r="J179" s="29">
        <f t="shared" si="7"/>
        <v>1973.04</v>
      </c>
    </row>
    <row r="180" spans="2:10">
      <c r="B180" s="22" t="s">
        <v>963</v>
      </c>
      <c r="C180" s="23"/>
      <c r="D180" s="22"/>
      <c r="E180" s="24" t="s">
        <v>965</v>
      </c>
      <c r="F180" s="22"/>
      <c r="G180" s="22"/>
      <c r="H180" s="25"/>
      <c r="I180" s="25"/>
      <c r="J180" s="25">
        <f>SUM(J181:J186)</f>
        <v>4356.5300000000007</v>
      </c>
    </row>
    <row r="181" spans="2:10" ht="33.75">
      <c r="B181" s="26" t="s">
        <v>964</v>
      </c>
      <c r="C181" s="27" t="s">
        <v>713</v>
      </c>
      <c r="D181" s="26" t="s">
        <v>7</v>
      </c>
      <c r="E181" s="28" t="s">
        <v>714</v>
      </c>
      <c r="F181" s="26" t="s">
        <v>35</v>
      </c>
      <c r="G181" s="29">
        <v>2</v>
      </c>
      <c r="H181" s="29">
        <f>composição!I1213</f>
        <v>380.40999999999997</v>
      </c>
      <c r="I181" s="29">
        <f t="shared" ref="I181:I186" si="8">ROUND(H181*(1+$J$6),2)</f>
        <v>457.79</v>
      </c>
      <c r="J181" s="29">
        <f t="shared" ref="J181:J186" si="9">ROUND(G181*I181,2)</f>
        <v>915.58</v>
      </c>
    </row>
    <row r="182" spans="2:10" ht="56.25">
      <c r="B182" s="26" t="s">
        <v>966</v>
      </c>
      <c r="C182" s="27" t="s">
        <v>719</v>
      </c>
      <c r="D182" s="26" t="s">
        <v>7</v>
      </c>
      <c r="E182" s="28" t="s">
        <v>720</v>
      </c>
      <c r="F182" s="26" t="s">
        <v>35</v>
      </c>
      <c r="G182" s="29">
        <v>2</v>
      </c>
      <c r="H182" s="29">
        <f>composição!I1222</f>
        <v>177.73000000000002</v>
      </c>
      <c r="I182" s="29">
        <f t="shared" si="8"/>
        <v>213.88</v>
      </c>
      <c r="J182" s="29">
        <f t="shared" si="9"/>
        <v>427.76</v>
      </c>
    </row>
    <row r="183" spans="2:10" ht="22.5">
      <c r="B183" s="26" t="s">
        <v>967</v>
      </c>
      <c r="C183" s="27" t="s">
        <v>731</v>
      </c>
      <c r="D183" s="26" t="s">
        <v>7</v>
      </c>
      <c r="E183" s="28" t="s">
        <v>732</v>
      </c>
      <c r="F183" s="26" t="s">
        <v>35</v>
      </c>
      <c r="G183" s="29">
        <v>2</v>
      </c>
      <c r="H183" s="29">
        <f>composição!I1230</f>
        <v>262.97000000000003</v>
      </c>
      <c r="I183" s="29">
        <f t="shared" si="8"/>
        <v>316.45999999999998</v>
      </c>
      <c r="J183" s="29">
        <f t="shared" si="9"/>
        <v>632.91999999999996</v>
      </c>
    </row>
    <row r="184" spans="2:10" ht="22.5">
      <c r="B184" s="26" t="s">
        <v>968</v>
      </c>
      <c r="C184" s="27" t="s">
        <v>737</v>
      </c>
      <c r="D184" s="26" t="s">
        <v>179</v>
      </c>
      <c r="E184" s="28" t="s">
        <v>738</v>
      </c>
      <c r="F184" s="26" t="s">
        <v>183</v>
      </c>
      <c r="G184" s="29">
        <v>2</v>
      </c>
      <c r="H184" s="29">
        <f>composição!I1237</f>
        <v>393.41</v>
      </c>
      <c r="I184" s="29">
        <f t="shared" si="8"/>
        <v>473.43</v>
      </c>
      <c r="J184" s="29">
        <f t="shared" si="9"/>
        <v>946.86</v>
      </c>
    </row>
    <row r="185" spans="2:10" ht="33.75">
      <c r="B185" s="26" t="s">
        <v>969</v>
      </c>
      <c r="C185" s="27" t="s">
        <v>741</v>
      </c>
      <c r="D185" s="26" t="s">
        <v>179</v>
      </c>
      <c r="E185" s="28" t="s">
        <v>742</v>
      </c>
      <c r="F185" s="26" t="s">
        <v>183</v>
      </c>
      <c r="G185" s="29">
        <v>1</v>
      </c>
      <c r="H185" s="29">
        <f>composição!I1250</f>
        <v>589.61</v>
      </c>
      <c r="I185" s="29">
        <f t="shared" si="8"/>
        <v>709.54</v>
      </c>
      <c r="J185" s="29">
        <f t="shared" si="9"/>
        <v>709.54</v>
      </c>
    </row>
    <row r="186" spans="2:10" ht="45">
      <c r="B186" s="26" t="s">
        <v>970</v>
      </c>
      <c r="C186" s="27" t="s">
        <v>975</v>
      </c>
      <c r="D186" s="26" t="s">
        <v>839</v>
      </c>
      <c r="E186" s="28" t="s">
        <v>1013</v>
      </c>
      <c r="F186" s="26" t="s">
        <v>183</v>
      </c>
      <c r="G186" s="29">
        <v>1</v>
      </c>
      <c r="H186" s="29">
        <f>composição!I1263</f>
        <v>601.52</v>
      </c>
      <c r="I186" s="29">
        <f t="shared" si="8"/>
        <v>723.87</v>
      </c>
      <c r="J186" s="29">
        <f t="shared" si="9"/>
        <v>723.87</v>
      </c>
    </row>
    <row r="187" spans="2:10">
      <c r="B187" s="26"/>
      <c r="C187" s="27"/>
      <c r="D187" s="26"/>
      <c r="E187" s="28"/>
      <c r="F187" s="26"/>
      <c r="G187" s="29"/>
      <c r="H187" s="29"/>
      <c r="I187" s="29"/>
      <c r="J187" s="29"/>
    </row>
    <row r="188" spans="2:10">
      <c r="B188" s="22" t="s">
        <v>1236</v>
      </c>
      <c r="C188" s="23"/>
      <c r="D188" s="22"/>
      <c r="E188" s="24" t="s">
        <v>976</v>
      </c>
      <c r="F188" s="22"/>
      <c r="G188" s="22"/>
      <c r="H188" s="25"/>
      <c r="I188" s="25"/>
      <c r="J188" s="25">
        <f>SUM(J189:J191)</f>
        <v>2494.91</v>
      </c>
    </row>
    <row r="189" spans="2:10">
      <c r="B189" s="26" t="s">
        <v>972</v>
      </c>
      <c r="C189" s="27" t="s">
        <v>753</v>
      </c>
      <c r="D189" s="26" t="s">
        <v>7</v>
      </c>
      <c r="E189" s="28" t="s">
        <v>754</v>
      </c>
      <c r="F189" s="26" t="s">
        <v>35</v>
      </c>
      <c r="G189" s="29">
        <v>6</v>
      </c>
      <c r="H189" s="29">
        <f>composição!I1270</f>
        <v>59.379999999999995</v>
      </c>
      <c r="I189" s="29">
        <f>ROUND(H189*(1+$J$6),2)</f>
        <v>71.459999999999994</v>
      </c>
      <c r="J189" s="29">
        <f>ROUND(G189*I189,2)</f>
        <v>428.76</v>
      </c>
    </row>
    <row r="190" spans="2:10">
      <c r="B190" s="26" t="s">
        <v>973</v>
      </c>
      <c r="C190" s="27" t="s">
        <v>759</v>
      </c>
      <c r="D190" s="26" t="s">
        <v>7</v>
      </c>
      <c r="E190" s="28" t="s">
        <v>760</v>
      </c>
      <c r="F190" s="26" t="s">
        <v>110</v>
      </c>
      <c r="G190" s="29">
        <v>45.62</v>
      </c>
      <c r="H190" s="29">
        <f>composição!I1277</f>
        <v>11.219999999999999</v>
      </c>
      <c r="I190" s="29">
        <f>ROUND(H190*(1+$J$6),2)</f>
        <v>13.5</v>
      </c>
      <c r="J190" s="29">
        <f>ROUND(G190*I190,2)</f>
        <v>615.87</v>
      </c>
    </row>
    <row r="191" spans="2:10" ht="22.5">
      <c r="B191" s="26" t="s">
        <v>974</v>
      </c>
      <c r="C191" s="27" t="s">
        <v>763</v>
      </c>
      <c r="D191" s="26" t="s">
        <v>7</v>
      </c>
      <c r="E191" s="28" t="s">
        <v>764</v>
      </c>
      <c r="F191" s="26" t="s">
        <v>35</v>
      </c>
      <c r="G191" s="29">
        <v>4</v>
      </c>
      <c r="H191" s="29">
        <f>composição!I1286</f>
        <v>301.29000000000002</v>
      </c>
      <c r="I191" s="29">
        <f>ROUND(H191*(1+$J$6),2)</f>
        <v>362.57</v>
      </c>
      <c r="J191" s="29">
        <f>ROUND(G191*I191,2)</f>
        <v>1450.28</v>
      </c>
    </row>
    <row r="192" spans="2:10">
      <c r="B192" s="26"/>
      <c r="C192" s="27"/>
      <c r="D192" s="26"/>
      <c r="E192" s="28"/>
      <c r="F192" s="26"/>
      <c r="G192" s="29"/>
      <c r="H192" s="29"/>
      <c r="I192" s="29"/>
      <c r="J192" s="29"/>
    </row>
    <row r="193" spans="2:10">
      <c r="B193" s="22" t="s">
        <v>1237</v>
      </c>
      <c r="C193" s="23"/>
      <c r="D193" s="22"/>
      <c r="E193" s="24" t="s">
        <v>977</v>
      </c>
      <c r="F193" s="22"/>
      <c r="G193" s="22"/>
      <c r="H193" s="25"/>
      <c r="I193" s="25"/>
      <c r="J193" s="25">
        <f>SUM(J194)</f>
        <v>0</v>
      </c>
    </row>
    <row r="194" spans="2:10">
      <c r="B194" s="30" t="s">
        <v>971</v>
      </c>
      <c r="C194" s="31"/>
      <c r="D194" s="30" t="s">
        <v>7</v>
      </c>
      <c r="E194" s="32" t="s">
        <v>978</v>
      </c>
      <c r="F194" s="30" t="s">
        <v>14</v>
      </c>
      <c r="G194" s="33">
        <v>0</v>
      </c>
      <c r="H194" s="33"/>
      <c r="I194" s="33">
        <f>ROUND(H194*(1+$J$6),2)</f>
        <v>0</v>
      </c>
      <c r="J194" s="33">
        <f>ROUND(G194*I194,2)</f>
        <v>0</v>
      </c>
    </row>
    <row r="195" spans="2:10">
      <c r="B195" s="132"/>
      <c r="C195" s="133"/>
      <c r="D195" s="133"/>
      <c r="E195" s="133"/>
      <c r="F195" s="133"/>
      <c r="G195" s="133"/>
      <c r="H195" s="133"/>
      <c r="I195" s="133"/>
      <c r="J195" s="134"/>
    </row>
    <row r="196" spans="2:10">
      <c r="B196" s="127" t="s">
        <v>1222</v>
      </c>
      <c r="C196" s="128"/>
      <c r="D196" s="128"/>
      <c r="E196" s="128"/>
      <c r="F196" s="128"/>
      <c r="G196" s="128"/>
      <c r="H196" s="128"/>
      <c r="I196" s="129"/>
      <c r="J196" s="25">
        <f>J193+J188+J166+J138+J98+J92+J86+J81+J78+J74+J62+J49+J45+J30+J20+J15+J11</f>
        <v>402920.3</v>
      </c>
    </row>
  </sheetData>
  <mergeCells count="6">
    <mergeCell ref="B1:J1"/>
    <mergeCell ref="B8:J8"/>
    <mergeCell ref="B196:I196"/>
    <mergeCell ref="G7:H7"/>
    <mergeCell ref="I7:J7"/>
    <mergeCell ref="B195:J195"/>
  </mergeCells>
  <phoneticPr fontId="4" type="noConversion"/>
  <printOptions horizontalCentered="1"/>
  <pageMargins left="0.11811023622047245" right="0" top="1.7" bottom="1.7716535433070868" header="0" footer="0"/>
  <pageSetup paperSize="9" scale="70" orientation="portrait" r:id="rId1"/>
  <headerFooter scaleWithDoc="0">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29"/>
  <sheetViews>
    <sheetView view="pageBreakPreview" topLeftCell="A4" zoomScaleNormal="100" zoomScaleSheetLayoutView="100" workbookViewId="0">
      <selection activeCell="D8" sqref="D8"/>
    </sheetView>
  </sheetViews>
  <sheetFormatPr defaultRowHeight="15"/>
  <cols>
    <col min="2" max="2" width="7.28515625" style="13" customWidth="1"/>
    <col min="3" max="3" width="29.5703125" style="17" customWidth="1"/>
    <col min="4" max="4" width="8.140625" style="13" customWidth="1"/>
    <col min="5" max="5" width="9.7109375" style="13" customWidth="1"/>
    <col min="6" max="6" width="8.28515625" style="13" customWidth="1"/>
    <col min="7" max="7" width="6.85546875" style="13" customWidth="1"/>
    <col min="8" max="8" width="8.7109375" style="13" customWidth="1"/>
    <col min="9" max="9" width="6.140625" style="13" customWidth="1"/>
    <col min="10" max="10" width="8.85546875" style="13" customWidth="1"/>
    <col min="11" max="11" width="6.42578125" style="13" customWidth="1"/>
    <col min="12" max="12" width="9.140625" style="13" customWidth="1"/>
    <col min="13" max="13" width="7" style="13" customWidth="1"/>
    <col min="14" max="14" width="8.85546875" style="13" customWidth="1"/>
    <col min="15" max="15" width="7" style="13" customWidth="1"/>
    <col min="16" max="16" width="8.7109375" style="13" customWidth="1"/>
    <col min="17" max="17" width="7" style="13" customWidth="1"/>
    <col min="18" max="18" width="9.140625" style="13" customWidth="1"/>
    <col min="19" max="19" width="6.7109375" style="13" customWidth="1"/>
    <col min="20" max="20" width="9.140625" style="13" customWidth="1"/>
    <col min="21" max="21" width="7" style="13" customWidth="1"/>
    <col min="22" max="22" width="9.140625" style="13" customWidth="1"/>
    <col min="23" max="23" width="8.7109375" style="13" customWidth="1"/>
  </cols>
  <sheetData>
    <row r="1" spans="2:23">
      <c r="B1" s="125" t="str">
        <f>orçamento!B1</f>
        <v>TOMADA DE PREÇOS Nº 00001/2023 BARRA DE SANTA ROSA/PB, 08:00 HORAS DO DIA 15 DE AGOSTO DE 2023</v>
      </c>
      <c r="C1" s="125"/>
      <c r="D1" s="125"/>
      <c r="E1" s="125"/>
      <c r="F1" s="125"/>
      <c r="G1" s="125"/>
      <c r="H1" s="125"/>
      <c r="I1" s="125"/>
      <c r="J1" s="125"/>
      <c r="K1" s="125"/>
      <c r="L1" s="125"/>
      <c r="M1" s="125"/>
      <c r="N1" s="125"/>
      <c r="O1" s="125"/>
      <c r="P1" s="125"/>
      <c r="Q1" s="125"/>
      <c r="R1" s="125"/>
      <c r="S1" s="125"/>
      <c r="T1" s="125"/>
      <c r="U1" s="125"/>
      <c r="V1" s="125"/>
      <c r="W1" s="125"/>
    </row>
    <row r="2" spans="2:23">
      <c r="B2" s="108"/>
      <c r="C2" s="108"/>
      <c r="D2" s="108"/>
      <c r="E2" s="108"/>
      <c r="F2" s="108"/>
      <c r="G2" s="108"/>
      <c r="H2" s="108"/>
      <c r="I2" s="108"/>
      <c r="J2" s="108"/>
      <c r="K2" s="108"/>
      <c r="L2" s="108"/>
      <c r="M2" s="108"/>
      <c r="N2" s="108"/>
      <c r="O2" s="108"/>
      <c r="P2" s="108"/>
      <c r="Q2" s="108"/>
      <c r="R2" s="108"/>
      <c r="S2" s="108"/>
      <c r="T2" s="108"/>
      <c r="U2" s="108"/>
      <c r="V2" s="108"/>
      <c r="W2" s="108"/>
    </row>
    <row r="3" spans="2:23">
      <c r="B3" s="13" t="s">
        <v>1113</v>
      </c>
    </row>
    <row r="4" spans="2:23">
      <c r="B4" s="13" t="s">
        <v>1248</v>
      </c>
    </row>
    <row r="5" spans="2:23">
      <c r="B5" s="147" t="s">
        <v>1249</v>
      </c>
      <c r="C5" s="149"/>
      <c r="D5" s="149"/>
      <c r="E5" s="149"/>
      <c r="F5" s="149"/>
      <c r="G5" s="149"/>
      <c r="H5" s="149"/>
      <c r="I5" s="149"/>
      <c r="J5" s="149"/>
      <c r="K5" s="149"/>
      <c r="L5" s="149"/>
      <c r="M5" s="149"/>
      <c r="N5" s="149"/>
      <c r="O5" s="149"/>
      <c r="P5" s="149"/>
      <c r="Q5" s="149"/>
      <c r="R5" s="149"/>
      <c r="S5" s="149"/>
      <c r="T5" s="149"/>
      <c r="U5" s="149"/>
      <c r="V5" s="149"/>
      <c r="W5" s="150"/>
    </row>
    <row r="6" spans="2:23">
      <c r="B6" s="143" t="s">
        <v>1084</v>
      </c>
      <c r="C6" s="141" t="s">
        <v>1238</v>
      </c>
      <c r="D6" s="145" t="s">
        <v>1088</v>
      </c>
      <c r="E6" s="147" t="s">
        <v>1089</v>
      </c>
      <c r="F6" s="139" t="s">
        <v>1239</v>
      </c>
      <c r="G6" s="140"/>
      <c r="H6" s="139" t="s">
        <v>1240</v>
      </c>
      <c r="I6" s="140"/>
      <c r="J6" s="139" t="s">
        <v>1241</v>
      </c>
      <c r="K6" s="140"/>
      <c r="L6" s="139" t="s">
        <v>1242</v>
      </c>
      <c r="M6" s="140"/>
      <c r="N6" s="139" t="s">
        <v>1243</v>
      </c>
      <c r="O6" s="140"/>
      <c r="P6" s="139" t="s">
        <v>1244</v>
      </c>
      <c r="Q6" s="140"/>
      <c r="R6" s="139" t="s">
        <v>1245</v>
      </c>
      <c r="S6" s="140"/>
      <c r="T6" s="139" t="s">
        <v>1246</v>
      </c>
      <c r="U6" s="140"/>
      <c r="V6" s="139" t="s">
        <v>1247</v>
      </c>
      <c r="W6" s="140"/>
    </row>
    <row r="7" spans="2:23">
      <c r="B7" s="144"/>
      <c r="C7" s="142"/>
      <c r="D7" s="146"/>
      <c r="E7" s="148"/>
      <c r="F7" s="36" t="s">
        <v>1089</v>
      </c>
      <c r="G7" s="37" t="s">
        <v>1090</v>
      </c>
      <c r="H7" s="36" t="s">
        <v>1089</v>
      </c>
      <c r="I7" s="37" t="s">
        <v>1090</v>
      </c>
      <c r="J7" s="36" t="s">
        <v>1089</v>
      </c>
      <c r="K7" s="37" t="s">
        <v>1090</v>
      </c>
      <c r="L7" s="36" t="s">
        <v>1089</v>
      </c>
      <c r="M7" s="37" t="s">
        <v>1090</v>
      </c>
      <c r="N7" s="36" t="s">
        <v>1089</v>
      </c>
      <c r="O7" s="37" t="s">
        <v>1090</v>
      </c>
      <c r="P7" s="36" t="s">
        <v>1089</v>
      </c>
      <c r="Q7" s="37" t="s">
        <v>1090</v>
      </c>
      <c r="R7" s="36" t="s">
        <v>1089</v>
      </c>
      <c r="S7" s="37" t="s">
        <v>1090</v>
      </c>
      <c r="T7" s="36" t="s">
        <v>1089</v>
      </c>
      <c r="U7" s="37" t="s">
        <v>1090</v>
      </c>
      <c r="V7" s="36" t="s">
        <v>1089</v>
      </c>
      <c r="W7" s="37" t="s">
        <v>1090</v>
      </c>
    </row>
    <row r="8" spans="2:23" ht="22.5">
      <c r="B8" s="38" t="s">
        <v>1099</v>
      </c>
      <c r="C8" s="49" t="s">
        <v>1096</v>
      </c>
      <c r="D8" s="39"/>
      <c r="E8" s="40">
        <f>SUM(E9:E15)</f>
        <v>201503.402</v>
      </c>
      <c r="F8" s="39"/>
      <c r="G8" s="39"/>
      <c r="H8" s="39"/>
      <c r="I8" s="39"/>
      <c r="J8" s="39"/>
      <c r="K8" s="39"/>
      <c r="L8" s="39"/>
      <c r="M8" s="39"/>
      <c r="N8" s="39"/>
      <c r="O8" s="39"/>
      <c r="P8" s="39"/>
      <c r="Q8" s="39"/>
      <c r="R8" s="39"/>
      <c r="S8" s="39"/>
      <c r="T8" s="39"/>
      <c r="U8" s="39"/>
      <c r="V8" s="39"/>
      <c r="W8" s="41"/>
    </row>
    <row r="9" spans="2:23">
      <c r="B9" s="42" t="s">
        <v>789</v>
      </c>
      <c r="C9" s="43" t="s">
        <v>791</v>
      </c>
      <c r="D9" s="44">
        <f t="shared" ref="D9:D15" si="0">E9/E$28*100</f>
        <v>1.57420710746021</v>
      </c>
      <c r="E9" s="45">
        <f>orçamento!J11</f>
        <v>6342.8</v>
      </c>
      <c r="F9" s="45">
        <f>G9*E9</f>
        <v>6342.8</v>
      </c>
      <c r="G9" s="46">
        <v>1</v>
      </c>
      <c r="H9" s="45"/>
      <c r="I9" s="46"/>
      <c r="J9" s="45"/>
      <c r="K9" s="46"/>
      <c r="L9" s="45"/>
      <c r="M9" s="46"/>
      <c r="N9" s="45"/>
      <c r="O9" s="46"/>
      <c r="P9" s="45"/>
      <c r="Q9" s="46"/>
      <c r="R9" s="45"/>
      <c r="S9" s="46"/>
      <c r="T9" s="45"/>
      <c r="U9" s="46"/>
      <c r="V9" s="45"/>
      <c r="W9" s="46"/>
    </row>
    <row r="10" spans="2:23">
      <c r="B10" s="42" t="s">
        <v>790</v>
      </c>
      <c r="C10" s="43" t="s">
        <v>796</v>
      </c>
      <c r="D10" s="44">
        <f t="shared" si="0"/>
        <v>3.9415363286486182</v>
      </c>
      <c r="E10" s="45">
        <f>orçamento!J15</f>
        <v>15881.25</v>
      </c>
      <c r="F10" s="45">
        <f t="shared" ref="F10:F11" si="1">G10*E10</f>
        <v>7940.625</v>
      </c>
      <c r="G10" s="46">
        <v>0.5</v>
      </c>
      <c r="H10" s="45">
        <f t="shared" ref="H10:H12" si="2">I10*E10</f>
        <v>7940.625</v>
      </c>
      <c r="I10" s="46">
        <v>0.5</v>
      </c>
      <c r="J10" s="45"/>
      <c r="K10" s="46"/>
      <c r="L10" s="45"/>
      <c r="M10" s="46"/>
      <c r="N10" s="45"/>
      <c r="O10" s="46"/>
      <c r="P10" s="45"/>
      <c r="Q10" s="46"/>
      <c r="R10" s="45"/>
      <c r="S10" s="46"/>
      <c r="T10" s="45"/>
      <c r="U10" s="46"/>
      <c r="V10" s="45"/>
      <c r="W10" s="46"/>
    </row>
    <row r="11" spans="2:23">
      <c r="B11" s="42" t="s">
        <v>1091</v>
      </c>
      <c r="C11" s="43" t="s">
        <v>798</v>
      </c>
      <c r="D11" s="44">
        <f t="shared" si="0"/>
        <v>15.183342710704823</v>
      </c>
      <c r="E11" s="45">
        <f>orçamento!J20</f>
        <v>61176.77</v>
      </c>
      <c r="F11" s="45">
        <f t="shared" si="1"/>
        <v>36706.061999999998</v>
      </c>
      <c r="G11" s="46">
        <v>0.6</v>
      </c>
      <c r="H11" s="45">
        <f t="shared" si="2"/>
        <v>24470.707999999999</v>
      </c>
      <c r="I11" s="46">
        <v>0.4</v>
      </c>
      <c r="J11" s="45"/>
      <c r="K11" s="46"/>
      <c r="L11" s="45"/>
      <c r="M11" s="46"/>
      <c r="N11" s="45"/>
      <c r="O11" s="46"/>
      <c r="P11" s="45"/>
      <c r="Q11" s="46"/>
      <c r="R11" s="45"/>
      <c r="S11" s="46"/>
      <c r="T11" s="45"/>
      <c r="U11" s="46"/>
      <c r="V11" s="45"/>
      <c r="W11" s="46"/>
    </row>
    <row r="12" spans="2:23" ht="22.5">
      <c r="B12" s="42" t="s">
        <v>1092</v>
      </c>
      <c r="C12" s="43" t="s">
        <v>1097</v>
      </c>
      <c r="D12" s="44">
        <f t="shared" si="0"/>
        <v>14.441007315838888</v>
      </c>
      <c r="E12" s="45">
        <f>orçamento!J30</f>
        <v>58185.75</v>
      </c>
      <c r="F12" s="45"/>
      <c r="G12" s="46"/>
      <c r="H12" s="45">
        <f t="shared" si="2"/>
        <v>11637.150000000001</v>
      </c>
      <c r="I12" s="46">
        <v>0.2</v>
      </c>
      <c r="J12" s="45">
        <f t="shared" ref="J12:J13" si="3">K12*E12</f>
        <v>23274.300000000003</v>
      </c>
      <c r="K12" s="46">
        <v>0.4</v>
      </c>
      <c r="L12" s="45">
        <f t="shared" ref="L12:L13" si="4">M12*E12</f>
        <v>23274.300000000003</v>
      </c>
      <c r="M12" s="46">
        <v>0.4</v>
      </c>
      <c r="N12" s="45"/>
      <c r="O12" s="46"/>
      <c r="P12" s="45"/>
      <c r="Q12" s="46"/>
      <c r="R12" s="45"/>
      <c r="S12" s="46"/>
      <c r="T12" s="45"/>
      <c r="U12" s="46"/>
      <c r="V12" s="45"/>
      <c r="W12" s="46"/>
    </row>
    <row r="13" spans="2:23">
      <c r="B13" s="42" t="s">
        <v>1093</v>
      </c>
      <c r="C13" s="43" t="s">
        <v>827</v>
      </c>
      <c r="D13" s="44">
        <f t="shared" si="0"/>
        <v>11.705347186527955</v>
      </c>
      <c r="E13" s="45">
        <f>orçamento!J45</f>
        <v>47163.22</v>
      </c>
      <c r="F13" s="45"/>
      <c r="G13" s="46"/>
      <c r="H13" s="45"/>
      <c r="I13" s="46"/>
      <c r="J13" s="45">
        <f t="shared" si="3"/>
        <v>9432.6440000000002</v>
      </c>
      <c r="K13" s="46">
        <v>0.2</v>
      </c>
      <c r="L13" s="45">
        <f t="shared" si="4"/>
        <v>14148.966</v>
      </c>
      <c r="M13" s="46">
        <v>0.3</v>
      </c>
      <c r="N13" s="45">
        <f t="shared" ref="N13:N14" si="5">O13*E13</f>
        <v>23581.61</v>
      </c>
      <c r="O13" s="46">
        <v>0.5</v>
      </c>
      <c r="P13" s="45"/>
      <c r="Q13" s="46"/>
      <c r="R13" s="45"/>
      <c r="S13" s="46"/>
      <c r="T13" s="45"/>
      <c r="U13" s="46"/>
      <c r="V13" s="45"/>
      <c r="W13" s="46"/>
    </row>
    <row r="14" spans="2:23">
      <c r="B14" s="42" t="s">
        <v>1094</v>
      </c>
      <c r="C14" s="43" t="s">
        <v>865</v>
      </c>
      <c r="D14" s="44">
        <f t="shared" si="0"/>
        <v>1.0576756743207032</v>
      </c>
      <c r="E14" s="45">
        <f>orçamento!J78</f>
        <v>4261.59</v>
      </c>
      <c r="F14" s="45"/>
      <c r="G14" s="46"/>
      <c r="H14" s="45"/>
      <c r="I14" s="46"/>
      <c r="J14" s="45"/>
      <c r="K14" s="46"/>
      <c r="L14" s="45"/>
      <c r="M14" s="46"/>
      <c r="N14" s="45">
        <f t="shared" si="5"/>
        <v>4261.59</v>
      </c>
      <c r="O14" s="46">
        <v>1</v>
      </c>
      <c r="P14" s="45"/>
      <c r="Q14" s="46"/>
      <c r="R14" s="45"/>
      <c r="S14" s="46"/>
      <c r="T14" s="45"/>
      <c r="U14" s="46"/>
      <c r="V14" s="45"/>
      <c r="W14" s="46"/>
    </row>
    <row r="15" spans="2:23">
      <c r="B15" s="42" t="s">
        <v>1095</v>
      </c>
      <c r="C15" s="43" t="s">
        <v>1098</v>
      </c>
      <c r="D15" s="44">
        <f t="shared" si="0"/>
        <v>2.1076183056549893</v>
      </c>
      <c r="E15" s="45">
        <f>N15</f>
        <v>8492.0220000000008</v>
      </c>
      <c r="F15" s="45"/>
      <c r="G15" s="46"/>
      <c r="H15" s="45"/>
      <c r="I15" s="46"/>
      <c r="J15" s="45"/>
      <c r="K15" s="46"/>
      <c r="L15" s="45"/>
      <c r="M15" s="46"/>
      <c r="N15" s="45">
        <f>O15*orçamento!J49</f>
        <v>8492.0220000000008</v>
      </c>
      <c r="O15" s="46">
        <v>0.18</v>
      </c>
      <c r="P15" s="45"/>
      <c r="Q15" s="46"/>
      <c r="R15" s="45"/>
      <c r="S15" s="46"/>
      <c r="T15" s="45"/>
      <c r="U15" s="46"/>
      <c r="V15" s="45"/>
      <c r="W15" s="46"/>
    </row>
    <row r="16" spans="2:23" ht="22.5">
      <c r="B16" s="38" t="s">
        <v>1100</v>
      </c>
      <c r="C16" s="49" t="s">
        <v>1109</v>
      </c>
      <c r="D16" s="39"/>
      <c r="E16" s="40">
        <f>SUM(E17:E27)</f>
        <v>201416.89799999999</v>
      </c>
      <c r="F16" s="39"/>
      <c r="G16" s="39"/>
      <c r="H16" s="39"/>
      <c r="I16" s="39"/>
      <c r="J16" s="39"/>
      <c r="K16" s="39"/>
      <c r="L16" s="39"/>
      <c r="M16" s="39"/>
      <c r="N16" s="39"/>
      <c r="O16" s="39"/>
      <c r="P16" s="39"/>
      <c r="Q16" s="39"/>
      <c r="R16" s="39"/>
      <c r="S16" s="39"/>
      <c r="T16" s="39"/>
      <c r="U16" s="39"/>
      <c r="V16" s="39"/>
      <c r="W16" s="41"/>
    </row>
    <row r="17" spans="2:23">
      <c r="B17" s="42" t="s">
        <v>793</v>
      </c>
      <c r="C17" s="43" t="s">
        <v>832</v>
      </c>
      <c r="D17" s="45">
        <f t="shared" ref="D17:D27" si="6">E17/E$28*100</f>
        <v>9.6013722813171736</v>
      </c>
      <c r="E17" s="45">
        <f>orçamento!J49-cronograma!E15</f>
        <v>38685.877999999997</v>
      </c>
      <c r="F17" s="45"/>
      <c r="G17" s="46"/>
      <c r="H17" s="45"/>
      <c r="I17" s="46"/>
      <c r="J17" s="45"/>
      <c r="K17" s="46"/>
      <c r="L17" s="45"/>
      <c r="M17" s="46"/>
      <c r="N17" s="45"/>
      <c r="O17" s="46"/>
      <c r="P17" s="45"/>
      <c r="Q17" s="46"/>
      <c r="R17" s="45"/>
      <c r="S17" s="46"/>
      <c r="T17" s="45">
        <f>U17*E17</f>
        <v>23211.526799999996</v>
      </c>
      <c r="U17" s="46">
        <v>0.6</v>
      </c>
      <c r="V17" s="45">
        <f>W17*E17</f>
        <v>15474.351199999999</v>
      </c>
      <c r="W17" s="46">
        <v>0.4</v>
      </c>
    </row>
    <row r="18" spans="2:23">
      <c r="B18" s="42" t="s">
        <v>794</v>
      </c>
      <c r="C18" s="43" t="s">
        <v>848</v>
      </c>
      <c r="D18" s="45">
        <f t="shared" si="6"/>
        <v>7.8235770200707195</v>
      </c>
      <c r="E18" s="45">
        <f>orçamento!J62</f>
        <v>31522.780000000002</v>
      </c>
      <c r="F18" s="45"/>
      <c r="G18" s="46"/>
      <c r="H18" s="45"/>
      <c r="I18" s="46"/>
      <c r="J18" s="45"/>
      <c r="K18" s="46"/>
      <c r="L18" s="45">
        <f t="shared" ref="L18" si="7">M18*E18</f>
        <v>6304.5560000000005</v>
      </c>
      <c r="M18" s="46">
        <v>0.2</v>
      </c>
      <c r="N18" s="45">
        <f t="shared" ref="N18" si="8">O18*E18</f>
        <v>6304.5560000000005</v>
      </c>
      <c r="O18" s="46">
        <v>0.2</v>
      </c>
      <c r="P18" s="45">
        <f t="shared" ref="P18:P19" si="9">Q18*E18</f>
        <v>6304.5560000000005</v>
      </c>
      <c r="Q18" s="46">
        <v>0.2</v>
      </c>
      <c r="R18" s="45">
        <f t="shared" ref="R18:R19" si="10">S18*E18</f>
        <v>12609.112000000001</v>
      </c>
      <c r="S18" s="46">
        <v>0.4</v>
      </c>
      <c r="T18" s="45"/>
      <c r="U18" s="46"/>
      <c r="V18" s="45"/>
      <c r="W18" s="46"/>
    </row>
    <row r="19" spans="2:23">
      <c r="B19" s="42" t="s">
        <v>795</v>
      </c>
      <c r="C19" s="43" t="s">
        <v>864</v>
      </c>
      <c r="D19" s="45">
        <f t="shared" si="6"/>
        <v>2.1530461483325611</v>
      </c>
      <c r="E19" s="45">
        <f>orçamento!J74</f>
        <v>8675.0600000000013</v>
      </c>
      <c r="F19" s="45"/>
      <c r="G19" s="46"/>
      <c r="H19" s="45"/>
      <c r="I19" s="46"/>
      <c r="J19" s="45"/>
      <c r="K19" s="46"/>
      <c r="L19" s="45"/>
      <c r="M19" s="46"/>
      <c r="N19" s="45"/>
      <c r="O19" s="46"/>
      <c r="P19" s="45">
        <f t="shared" si="9"/>
        <v>2602.5180000000005</v>
      </c>
      <c r="Q19" s="46">
        <v>0.3</v>
      </c>
      <c r="R19" s="45">
        <f t="shared" si="10"/>
        <v>2602.5180000000005</v>
      </c>
      <c r="S19" s="46">
        <v>0.3</v>
      </c>
      <c r="T19" s="45">
        <f t="shared" ref="T19:T25" si="11">U19*E19</f>
        <v>3470.0240000000008</v>
      </c>
      <c r="U19" s="46">
        <v>0.4</v>
      </c>
      <c r="V19" s="45"/>
      <c r="W19" s="46"/>
    </row>
    <row r="20" spans="2:23">
      <c r="B20" s="42" t="s">
        <v>1101</v>
      </c>
      <c r="C20" s="43" t="s">
        <v>866</v>
      </c>
      <c r="D20" s="45">
        <f t="shared" si="6"/>
        <v>5.6229954162150673</v>
      </c>
      <c r="E20" s="45">
        <f>orçamento!J81</f>
        <v>22656.19</v>
      </c>
      <c r="F20" s="45"/>
      <c r="G20" s="46"/>
      <c r="H20" s="45"/>
      <c r="I20" s="46"/>
      <c r="J20" s="45"/>
      <c r="K20" s="46"/>
      <c r="L20" s="45"/>
      <c r="M20" s="46"/>
      <c r="N20" s="45"/>
      <c r="O20" s="46"/>
      <c r="P20" s="45"/>
      <c r="Q20" s="46"/>
      <c r="R20" s="45"/>
      <c r="S20" s="46"/>
      <c r="T20" s="45">
        <f t="shared" si="11"/>
        <v>4531.2380000000003</v>
      </c>
      <c r="U20" s="46">
        <v>0.2</v>
      </c>
      <c r="V20" s="45">
        <f t="shared" ref="V20:V26" si="12">W20*E20</f>
        <v>18124.952000000001</v>
      </c>
      <c r="W20" s="46">
        <v>0.8</v>
      </c>
    </row>
    <row r="21" spans="2:23">
      <c r="B21" s="42" t="s">
        <v>1102</v>
      </c>
      <c r="C21" s="43" t="s">
        <v>870</v>
      </c>
      <c r="D21" s="45">
        <f t="shared" si="6"/>
        <v>6.3323093922048601</v>
      </c>
      <c r="E21" s="45">
        <f>orçamento!J86</f>
        <v>25514.16</v>
      </c>
      <c r="F21" s="45"/>
      <c r="G21" s="46"/>
      <c r="H21" s="45"/>
      <c r="I21" s="46"/>
      <c r="J21" s="45"/>
      <c r="K21" s="46"/>
      <c r="L21" s="45"/>
      <c r="M21" s="46"/>
      <c r="N21" s="45"/>
      <c r="O21" s="46"/>
      <c r="P21" s="45">
        <f t="shared" ref="P21" si="13">Q21*E21</f>
        <v>5102.8320000000003</v>
      </c>
      <c r="Q21" s="46">
        <v>0.2</v>
      </c>
      <c r="R21" s="45">
        <f t="shared" ref="R21" si="14">S21*E21</f>
        <v>5102.8320000000003</v>
      </c>
      <c r="S21" s="46">
        <v>0.2</v>
      </c>
      <c r="T21" s="45">
        <f t="shared" ref="T21:T24" si="15">U21*E21</f>
        <v>15308.495999999999</v>
      </c>
      <c r="U21" s="46">
        <v>0.6</v>
      </c>
      <c r="V21" s="45"/>
      <c r="W21" s="46"/>
    </row>
    <row r="22" spans="2:23">
      <c r="B22" s="42" t="s">
        <v>1103</v>
      </c>
      <c r="C22" s="43" t="s">
        <v>878</v>
      </c>
      <c r="D22" s="45">
        <f t="shared" si="6"/>
        <v>7.2229842973908251</v>
      </c>
      <c r="E22" s="45">
        <f>orçamento!J92</f>
        <v>29102.870000000003</v>
      </c>
      <c r="F22" s="45"/>
      <c r="G22" s="46"/>
      <c r="H22" s="45"/>
      <c r="I22" s="46"/>
      <c r="J22" s="45"/>
      <c r="K22" s="46"/>
      <c r="L22" s="45"/>
      <c r="M22" s="46"/>
      <c r="N22" s="45"/>
      <c r="O22" s="46"/>
      <c r="P22" s="45"/>
      <c r="Q22" s="46"/>
      <c r="R22" s="45"/>
      <c r="S22" s="46"/>
      <c r="T22" s="45">
        <f t="shared" si="15"/>
        <v>8730.8610000000008</v>
      </c>
      <c r="U22" s="46">
        <v>0.3</v>
      </c>
      <c r="V22" s="45">
        <f t="shared" ref="V22:V24" si="16">W22*E22</f>
        <v>20372.009000000002</v>
      </c>
      <c r="W22" s="46">
        <v>0.7</v>
      </c>
    </row>
    <row r="23" spans="2:23">
      <c r="B23" s="42" t="s">
        <v>1104</v>
      </c>
      <c r="C23" s="43" t="s">
        <v>1110</v>
      </c>
      <c r="D23" s="45">
        <f t="shared" si="6"/>
        <v>6.8389927238711969</v>
      </c>
      <c r="E23" s="45">
        <f>orçamento!J98</f>
        <v>27555.69</v>
      </c>
      <c r="F23" s="45"/>
      <c r="G23" s="46"/>
      <c r="H23" s="45"/>
      <c r="I23" s="46"/>
      <c r="J23" s="45"/>
      <c r="K23" s="46"/>
      <c r="L23" s="45"/>
      <c r="M23" s="46"/>
      <c r="N23" s="45"/>
      <c r="O23" s="46"/>
      <c r="P23" s="45"/>
      <c r="Q23" s="46"/>
      <c r="R23" s="45"/>
      <c r="S23" s="46"/>
      <c r="T23" s="45">
        <f t="shared" si="15"/>
        <v>13777.844999999999</v>
      </c>
      <c r="U23" s="46">
        <v>0.5</v>
      </c>
      <c r="V23" s="45">
        <f t="shared" si="16"/>
        <v>13777.844999999999</v>
      </c>
      <c r="W23" s="46">
        <v>0.5</v>
      </c>
    </row>
    <row r="24" spans="2:23">
      <c r="B24" s="42" t="s">
        <v>1105</v>
      </c>
      <c r="C24" s="43" t="s">
        <v>921</v>
      </c>
      <c r="D24" s="45">
        <f t="shared" si="6"/>
        <v>1.3877483958986432</v>
      </c>
      <c r="E24" s="45">
        <f>orçamento!J138</f>
        <v>5591.52</v>
      </c>
      <c r="F24" s="45"/>
      <c r="G24" s="46"/>
      <c r="H24" s="45"/>
      <c r="I24" s="46"/>
      <c r="J24" s="45"/>
      <c r="K24" s="46"/>
      <c r="L24" s="45"/>
      <c r="M24" s="46"/>
      <c r="N24" s="45"/>
      <c r="O24" s="46"/>
      <c r="P24" s="45"/>
      <c r="Q24" s="46"/>
      <c r="R24" s="45"/>
      <c r="S24" s="46"/>
      <c r="T24" s="45">
        <f t="shared" si="15"/>
        <v>2795.76</v>
      </c>
      <c r="U24" s="46">
        <v>0.5</v>
      </c>
      <c r="V24" s="45">
        <f t="shared" si="16"/>
        <v>2795.76</v>
      </c>
      <c r="W24" s="46">
        <v>0.5</v>
      </c>
    </row>
    <row r="25" spans="2:23">
      <c r="B25" s="42" t="s">
        <v>1106</v>
      </c>
      <c r="C25" s="43" t="s">
        <v>950</v>
      </c>
      <c r="D25" s="45">
        <f t="shared" si="6"/>
        <v>2.3870328697759833</v>
      </c>
      <c r="E25" s="45">
        <f>orçamento!J166</f>
        <v>9617.84</v>
      </c>
      <c r="F25" s="45"/>
      <c r="G25" s="46"/>
      <c r="H25" s="45"/>
      <c r="I25" s="46"/>
      <c r="J25" s="45"/>
      <c r="K25" s="46"/>
      <c r="L25" s="45"/>
      <c r="M25" s="46"/>
      <c r="N25" s="45"/>
      <c r="O25" s="46"/>
      <c r="P25" s="45"/>
      <c r="Q25" s="46"/>
      <c r="R25" s="45"/>
      <c r="S25" s="46"/>
      <c r="T25" s="45">
        <f t="shared" si="11"/>
        <v>4808.92</v>
      </c>
      <c r="U25" s="46">
        <v>0.5</v>
      </c>
      <c r="V25" s="45">
        <f t="shared" si="12"/>
        <v>4808.92</v>
      </c>
      <c r="W25" s="46">
        <v>0.5</v>
      </c>
    </row>
    <row r="26" spans="2:23">
      <c r="B26" s="42" t="s">
        <v>1107</v>
      </c>
      <c r="C26" s="43" t="s">
        <v>976</v>
      </c>
      <c r="D26" s="45">
        <f t="shared" si="6"/>
        <v>0.61920682576678321</v>
      </c>
      <c r="E26" s="45">
        <f>orçamento!J188</f>
        <v>2494.91</v>
      </c>
      <c r="F26" s="45"/>
      <c r="G26" s="46"/>
      <c r="H26" s="45"/>
      <c r="I26" s="46"/>
      <c r="J26" s="45"/>
      <c r="K26" s="46"/>
      <c r="L26" s="45"/>
      <c r="M26" s="46"/>
      <c r="N26" s="45"/>
      <c r="O26" s="46"/>
      <c r="P26" s="45"/>
      <c r="Q26" s="46"/>
      <c r="R26" s="45"/>
      <c r="S26" s="46"/>
      <c r="T26" s="45"/>
      <c r="U26" s="46"/>
      <c r="V26" s="45">
        <f t="shared" si="12"/>
        <v>2494.91</v>
      </c>
      <c r="W26" s="46">
        <v>1</v>
      </c>
    </row>
    <row r="27" spans="2:23">
      <c r="B27" s="42" t="s">
        <v>1108</v>
      </c>
      <c r="C27" s="43" t="s">
        <v>977</v>
      </c>
      <c r="D27" s="45">
        <f t="shared" si="6"/>
        <v>0</v>
      </c>
      <c r="E27" s="45">
        <f>orçamento!J193</f>
        <v>0</v>
      </c>
      <c r="F27" s="45"/>
      <c r="G27" s="46"/>
      <c r="H27" s="45"/>
      <c r="I27" s="46"/>
      <c r="J27" s="45"/>
      <c r="K27" s="46"/>
      <c r="L27" s="45"/>
      <c r="M27" s="46"/>
      <c r="N27" s="45"/>
      <c r="O27" s="46"/>
      <c r="P27" s="45"/>
      <c r="Q27" s="46"/>
      <c r="R27" s="45"/>
      <c r="S27" s="46"/>
      <c r="T27" s="45"/>
      <c r="U27" s="46"/>
      <c r="V27" s="45"/>
      <c r="W27" s="46">
        <v>1</v>
      </c>
    </row>
    <row r="28" spans="2:23">
      <c r="B28" s="135" t="s">
        <v>1111</v>
      </c>
      <c r="C28" s="136"/>
      <c r="D28" s="47">
        <f>SUM(D9:D27)</f>
        <v>99.999999999999986</v>
      </c>
      <c r="E28" s="137">
        <f>E16+E8</f>
        <v>402920.3</v>
      </c>
      <c r="F28" s="47">
        <f>SUM(F9:F27)</f>
        <v>50989.486999999994</v>
      </c>
      <c r="G28" s="48">
        <f>F28/$E$28</f>
        <v>0.1265498089820741</v>
      </c>
      <c r="H28" s="47">
        <f>SUM(H9:H27)</f>
        <v>44048.483</v>
      </c>
      <c r="I28" s="48">
        <f>H28/$E$28</f>
        <v>0.10932306711774016</v>
      </c>
      <c r="J28" s="47">
        <f>SUM(J9:J27)</f>
        <v>32706.944000000003</v>
      </c>
      <c r="K28" s="48">
        <f>J28/$E$28</f>
        <v>8.1174723636411483E-2</v>
      </c>
      <c r="L28" s="47">
        <f>SUM(L9:L27)</f>
        <v>43727.822</v>
      </c>
      <c r="M28" s="48">
        <f>L28/$E$28</f>
        <v>0.10852722486308086</v>
      </c>
      <c r="N28" s="47">
        <f>SUM(N9:N27)</f>
        <v>42639.778000000006</v>
      </c>
      <c r="O28" s="48">
        <f>N28/$E$28</f>
        <v>0.10582682977253816</v>
      </c>
      <c r="P28" s="47">
        <f>SUM(P9:P27)</f>
        <v>14009.906000000001</v>
      </c>
      <c r="Q28" s="48">
        <f>P28/$E$28</f>
        <v>3.4770911269548843E-2</v>
      </c>
      <c r="R28" s="47">
        <f>SUM(R9:R27)</f>
        <v>20314.462</v>
      </c>
      <c r="S28" s="48">
        <f>R28/$E$28</f>
        <v>5.0418065309690278E-2</v>
      </c>
      <c r="T28" s="47">
        <f>SUM(T9:T27)</f>
        <v>76634.670799999993</v>
      </c>
      <c r="U28" s="48">
        <f>T28/$E$28</f>
        <v>0.19019808830679416</v>
      </c>
      <c r="V28" s="47">
        <f>SUM(V9:V27)</f>
        <v>77848.747199999998</v>
      </c>
      <c r="W28" s="48">
        <f>V28/$E$28</f>
        <v>0.19321128074212196</v>
      </c>
    </row>
    <row r="29" spans="2:23">
      <c r="B29" s="135" t="s">
        <v>1112</v>
      </c>
      <c r="C29" s="136"/>
      <c r="D29" s="47">
        <f>D28</f>
        <v>99.999999999999986</v>
      </c>
      <c r="E29" s="138"/>
      <c r="F29" s="47">
        <f>F28</f>
        <v>50989.486999999994</v>
      </c>
      <c r="G29" s="48">
        <f>G28</f>
        <v>0.1265498089820741</v>
      </c>
      <c r="H29" s="47">
        <f t="shared" ref="H29:W29" si="17">H28+F29</f>
        <v>95037.97</v>
      </c>
      <c r="I29" s="48">
        <f t="shared" si="17"/>
        <v>0.23587287609981428</v>
      </c>
      <c r="J29" s="47">
        <f t="shared" si="17"/>
        <v>127744.914</v>
      </c>
      <c r="K29" s="48">
        <f t="shared" si="17"/>
        <v>0.31704759973622576</v>
      </c>
      <c r="L29" s="47">
        <f t="shared" si="17"/>
        <v>171472.736</v>
      </c>
      <c r="M29" s="48">
        <f t="shared" si="17"/>
        <v>0.42557482459930662</v>
      </c>
      <c r="N29" s="47">
        <f t="shared" si="17"/>
        <v>214112.51400000002</v>
      </c>
      <c r="O29" s="48">
        <f t="shared" si="17"/>
        <v>0.53140165437184472</v>
      </c>
      <c r="P29" s="47">
        <f t="shared" si="17"/>
        <v>228122.42</v>
      </c>
      <c r="Q29" s="48">
        <f t="shared" si="17"/>
        <v>0.56617256564139362</v>
      </c>
      <c r="R29" s="47">
        <f t="shared" si="17"/>
        <v>248436.88200000001</v>
      </c>
      <c r="S29" s="48">
        <f t="shared" si="17"/>
        <v>0.61659063095108391</v>
      </c>
      <c r="T29" s="47">
        <f t="shared" si="17"/>
        <v>325071.5528</v>
      </c>
      <c r="U29" s="48">
        <f t="shared" si="17"/>
        <v>0.8067887192578781</v>
      </c>
      <c r="V29" s="47">
        <f t="shared" si="17"/>
        <v>402920.3</v>
      </c>
      <c r="W29" s="48">
        <f t="shared" si="17"/>
        <v>1</v>
      </c>
    </row>
  </sheetData>
  <mergeCells count="18">
    <mergeCell ref="B5:W5"/>
    <mergeCell ref="B1:W1"/>
    <mergeCell ref="V6:W6"/>
    <mergeCell ref="N6:O6"/>
    <mergeCell ref="T6:U6"/>
    <mergeCell ref="P6:Q6"/>
    <mergeCell ref="R6:S6"/>
    <mergeCell ref="B28:C28"/>
    <mergeCell ref="B29:C29"/>
    <mergeCell ref="E28:E29"/>
    <mergeCell ref="J6:K6"/>
    <mergeCell ref="L6:M6"/>
    <mergeCell ref="C6:C7"/>
    <mergeCell ref="B6:B7"/>
    <mergeCell ref="D6:D7"/>
    <mergeCell ref="E6:E7"/>
    <mergeCell ref="F6:G6"/>
    <mergeCell ref="H6:I6"/>
  </mergeCells>
  <phoneticPr fontId="4" type="noConversion"/>
  <printOptions horizontalCentered="1"/>
  <pageMargins left="0.11811023622047245" right="0" top="1.73" bottom="1.7716535433070868" header="0" footer="0"/>
  <pageSetup paperSize="9" scale="70" orientation="landscape" r:id="rId1"/>
  <headerFooter scaleWithDoc="0">
    <oddHeader>&amp;C&amp;G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292"/>
  <sheetViews>
    <sheetView view="pageBreakPreview" zoomScaleNormal="100" zoomScaleSheetLayoutView="100" workbookViewId="0">
      <selection activeCell="B1" sqref="B1:I1"/>
    </sheetView>
  </sheetViews>
  <sheetFormatPr defaultRowHeight="15"/>
  <cols>
    <col min="2" max="2" width="10.140625" style="52" customWidth="1"/>
    <col min="3" max="3" width="65.5703125" style="52" customWidth="1"/>
    <col min="4" max="4" width="8" style="52" customWidth="1"/>
    <col min="5" max="5" width="6.42578125" style="52" customWidth="1"/>
    <col min="6" max="6" width="10.7109375" style="50" customWidth="1"/>
    <col min="7" max="7" width="10" style="15" hidden="1" customWidth="1"/>
    <col min="8" max="8" width="12" style="15" customWidth="1"/>
    <col min="9" max="9" width="11.5703125" style="15" customWidth="1"/>
    <col min="10" max="10" width="10.140625" style="1" hidden="1" customWidth="1"/>
    <col min="11" max="12" width="9.140625" hidden="1" customWidth="1"/>
  </cols>
  <sheetData>
    <row r="1" spans="1:10">
      <c r="B1" s="152" t="str">
        <f>cronograma!B1</f>
        <v>TOMADA DE PREÇOS Nº 00001/2023 BARRA DE SANTA ROSA/PB, 08:00 HORAS DO DIA 15 DE AGOSTO DE 2023</v>
      </c>
      <c r="C1" s="152"/>
      <c r="D1" s="152"/>
      <c r="E1" s="152"/>
      <c r="F1" s="152"/>
      <c r="G1" s="152"/>
      <c r="H1" s="152"/>
      <c r="I1" s="152"/>
    </row>
    <row r="2" spans="1:10">
      <c r="B2" s="50"/>
      <c r="C2" s="50"/>
      <c r="D2" s="50"/>
      <c r="E2" s="50"/>
      <c r="G2" s="50"/>
      <c r="H2" s="50"/>
      <c r="I2" s="50"/>
    </row>
    <row r="3" spans="1:10">
      <c r="B3" s="51" t="str">
        <f>orçamento!B3</f>
        <v>OBJETO</v>
      </c>
      <c r="D3" s="51" t="str">
        <f>orçamento!F3</f>
        <v>LOCALIDADE/ ENDEREÇO</v>
      </c>
      <c r="I3" s="16" t="str">
        <f>orçamento!J3</f>
        <v>DATA BASE</v>
      </c>
    </row>
    <row r="4" spans="1:10">
      <c r="B4" s="52" t="str">
        <f>orçamento!B4</f>
        <v>CONSTRUÇÃO DA NOVA SEDE DA CÂMARA MUNICIPAL DE BARRA DE SANTA ROSA-PB</v>
      </c>
      <c r="D4" s="52" t="str">
        <f>orçamento!F4</f>
        <v>RUA OITO DE MAIO, SN</v>
      </c>
      <c r="I4" s="14" t="str">
        <f>orçamento!J4</f>
        <v>maio, 2023</v>
      </c>
    </row>
    <row r="5" spans="1:10">
      <c r="B5" s="51" t="str">
        <f>orçamento!B5</f>
        <v>PROPONETNTE /TOMADOR</v>
      </c>
      <c r="D5" s="51" t="str">
        <f>orçamento!F5</f>
        <v>CIDADE</v>
      </c>
      <c r="I5" s="16" t="str">
        <f>orçamento!J5</f>
        <v>BDI</v>
      </c>
    </row>
    <row r="6" spans="1:10">
      <c r="B6" s="52" t="str">
        <f>orçamento!B6</f>
        <v>CÂMARA MUNICIPAL DE BARRA DE SANTA ROSA- PB</v>
      </c>
      <c r="D6" s="52" t="str">
        <f>orçamento!F6</f>
        <v>BARRA DE SANTA ROSA - PARAIBA</v>
      </c>
      <c r="I6" s="53">
        <f>orçamento!J6</f>
        <v>0.2034</v>
      </c>
    </row>
    <row r="7" spans="1:10" ht="6.75" customHeight="1"/>
    <row r="8" spans="1:10">
      <c r="B8" s="155" t="s">
        <v>778</v>
      </c>
      <c r="C8" s="155"/>
      <c r="D8" s="155"/>
      <c r="E8" s="155"/>
      <c r="F8" s="155"/>
      <c r="G8" s="155"/>
      <c r="H8" s="155"/>
      <c r="I8" s="155"/>
    </row>
    <row r="9" spans="1:10" ht="7.5" customHeight="1">
      <c r="B9" s="54"/>
      <c r="C9" s="54"/>
      <c r="D9" s="154"/>
      <c r="E9" s="154"/>
      <c r="F9" s="55"/>
      <c r="G9" s="56"/>
      <c r="H9" s="56"/>
      <c r="I9" s="56"/>
    </row>
    <row r="10" spans="1:10">
      <c r="B10" s="109" t="s">
        <v>1</v>
      </c>
      <c r="C10" s="153" t="s">
        <v>792</v>
      </c>
      <c r="D10" s="153"/>
      <c r="E10" s="153"/>
      <c r="F10" s="153"/>
      <c r="G10" s="153"/>
      <c r="H10" s="153"/>
      <c r="I10" s="153"/>
      <c r="J10" s="7">
        <f>orçamento!M13</f>
        <v>0.19</v>
      </c>
    </row>
    <row r="11" spans="1:10">
      <c r="A11" s="4"/>
      <c r="B11" s="110" t="s">
        <v>771</v>
      </c>
      <c r="C11" s="111" t="s">
        <v>772</v>
      </c>
      <c r="D11" s="112" t="s">
        <v>773</v>
      </c>
      <c r="E11" s="112" t="s">
        <v>774</v>
      </c>
      <c r="F11" s="112" t="s">
        <v>775</v>
      </c>
      <c r="G11" s="113"/>
      <c r="H11" s="113" t="s">
        <v>776</v>
      </c>
      <c r="I11" s="113" t="s">
        <v>777</v>
      </c>
    </row>
    <row r="12" spans="1:10">
      <c r="B12" s="114">
        <v>4021</v>
      </c>
      <c r="C12" s="115" t="s">
        <v>792</v>
      </c>
      <c r="D12" s="114" t="s">
        <v>839</v>
      </c>
      <c r="E12" s="114" t="s">
        <v>110</v>
      </c>
      <c r="F12" s="116">
        <v>1.1304281</v>
      </c>
      <c r="G12" s="117">
        <v>264.14999999999998</v>
      </c>
      <c r="H12" s="118">
        <f>ROUND(G12-(G12*J$10),2)</f>
        <v>213.96</v>
      </c>
      <c r="I12" s="118">
        <f>TRUNC(F12*H12,2)</f>
        <v>241.86</v>
      </c>
    </row>
    <row r="13" spans="1:10">
      <c r="B13" s="54"/>
      <c r="C13" s="54"/>
      <c r="D13" s="54"/>
      <c r="E13" s="54"/>
      <c r="F13" s="151" t="s">
        <v>2</v>
      </c>
      <c r="G13" s="151"/>
      <c r="H13" s="151"/>
      <c r="I13" s="119">
        <f>SUM(I12)</f>
        <v>241.86</v>
      </c>
    </row>
    <row r="14" spans="1:10">
      <c r="B14" s="54"/>
      <c r="C14" s="54"/>
      <c r="D14" s="154"/>
      <c r="E14" s="154"/>
      <c r="F14" s="55"/>
      <c r="G14" s="56"/>
      <c r="H14" s="56"/>
      <c r="I14" s="56"/>
    </row>
    <row r="15" spans="1:10" ht="24" customHeight="1">
      <c r="B15" s="109" t="s">
        <v>3</v>
      </c>
      <c r="C15" s="153" t="s">
        <v>4</v>
      </c>
      <c r="D15" s="153"/>
      <c r="E15" s="153"/>
      <c r="F15" s="153"/>
      <c r="G15" s="153"/>
      <c r="H15" s="153"/>
      <c r="I15" s="153"/>
    </row>
    <row r="16" spans="1:10">
      <c r="A16" s="4"/>
      <c r="B16" s="110" t="s">
        <v>771</v>
      </c>
      <c r="C16" s="111" t="s">
        <v>772</v>
      </c>
      <c r="D16" s="112" t="s">
        <v>773</v>
      </c>
      <c r="E16" s="112" t="s">
        <v>774</v>
      </c>
      <c r="F16" s="112" t="s">
        <v>775</v>
      </c>
      <c r="G16" s="113"/>
      <c r="H16" s="113" t="s">
        <v>776</v>
      </c>
      <c r="I16" s="113" t="s">
        <v>777</v>
      </c>
    </row>
    <row r="17" spans="1:9" ht="22.5">
      <c r="B17" s="114" t="s">
        <v>5</v>
      </c>
      <c r="C17" s="115" t="s">
        <v>6</v>
      </c>
      <c r="D17" s="114" t="s">
        <v>7</v>
      </c>
      <c r="E17" s="114" t="s">
        <v>8</v>
      </c>
      <c r="F17" s="116">
        <v>1.6799999999999999E-2</v>
      </c>
      <c r="G17" s="117">
        <v>20.81</v>
      </c>
      <c r="H17" s="118">
        <f>ROUND(G17-(G17*J$10),2)</f>
        <v>16.86</v>
      </c>
      <c r="I17" s="118">
        <f>TRUNC(F17*H17,2)</f>
        <v>0.28000000000000003</v>
      </c>
    </row>
    <row r="18" spans="1:9" ht="22.5">
      <c r="B18" s="114" t="s">
        <v>9</v>
      </c>
      <c r="C18" s="115" t="s">
        <v>10</v>
      </c>
      <c r="D18" s="114" t="s">
        <v>7</v>
      </c>
      <c r="E18" s="114" t="s">
        <v>11</v>
      </c>
      <c r="F18" s="116">
        <v>3.8999999999999998E-3</v>
      </c>
      <c r="G18" s="117">
        <v>21.86</v>
      </c>
      <c r="H18" s="118">
        <f t="shared" ref="H18:H27" si="0">ROUND(G18-(G18*J$10),2)</f>
        <v>17.71</v>
      </c>
      <c r="I18" s="118">
        <f t="shared" ref="I18:I27" si="1">TRUNC(F18*H18,2)</f>
        <v>0.06</v>
      </c>
    </row>
    <row r="19" spans="1:9" ht="22.5">
      <c r="B19" s="114" t="s">
        <v>12</v>
      </c>
      <c r="C19" s="115" t="s">
        <v>13</v>
      </c>
      <c r="D19" s="114" t="s">
        <v>7</v>
      </c>
      <c r="E19" s="114" t="s">
        <v>14</v>
      </c>
      <c r="F19" s="116">
        <v>0.41249999999999998</v>
      </c>
      <c r="G19" s="117">
        <v>20.53</v>
      </c>
      <c r="H19" s="118">
        <f t="shared" si="0"/>
        <v>16.63</v>
      </c>
      <c r="I19" s="118">
        <f t="shared" si="1"/>
        <v>6.85</v>
      </c>
    </row>
    <row r="20" spans="1:9">
      <c r="B20" s="114" t="s">
        <v>15</v>
      </c>
      <c r="C20" s="115" t="s">
        <v>16</v>
      </c>
      <c r="D20" s="114" t="s">
        <v>7</v>
      </c>
      <c r="E20" s="114" t="s">
        <v>17</v>
      </c>
      <c r="F20" s="116">
        <v>0.111</v>
      </c>
      <c r="G20" s="117">
        <v>23.4</v>
      </c>
      <c r="H20" s="118">
        <f t="shared" si="0"/>
        <v>18.95</v>
      </c>
      <c r="I20" s="118">
        <f t="shared" si="1"/>
        <v>2.1</v>
      </c>
    </row>
    <row r="21" spans="1:9" ht="22.5">
      <c r="B21" s="114" t="s">
        <v>18</v>
      </c>
      <c r="C21" s="115" t="s">
        <v>19</v>
      </c>
      <c r="D21" s="114" t="s">
        <v>7</v>
      </c>
      <c r="E21" s="114" t="s">
        <v>14</v>
      </c>
      <c r="F21" s="116">
        <v>0.74450000000000005</v>
      </c>
      <c r="G21" s="117">
        <v>5.71</v>
      </c>
      <c r="H21" s="118">
        <f t="shared" si="0"/>
        <v>4.63</v>
      </c>
      <c r="I21" s="118">
        <f t="shared" si="1"/>
        <v>3.44</v>
      </c>
    </row>
    <row r="22" spans="1:9">
      <c r="B22" s="114" t="s">
        <v>20</v>
      </c>
      <c r="C22" s="115" t="s">
        <v>21</v>
      </c>
      <c r="D22" s="114" t="s">
        <v>7</v>
      </c>
      <c r="E22" s="114" t="s">
        <v>14</v>
      </c>
      <c r="F22" s="116">
        <v>0.55000000000000004</v>
      </c>
      <c r="G22" s="117">
        <v>16</v>
      </c>
      <c r="H22" s="118">
        <f t="shared" si="0"/>
        <v>12.96</v>
      </c>
      <c r="I22" s="118">
        <f t="shared" si="1"/>
        <v>7.12</v>
      </c>
    </row>
    <row r="23" spans="1:9">
      <c r="B23" s="114" t="s">
        <v>22</v>
      </c>
      <c r="C23" s="115" t="s">
        <v>23</v>
      </c>
      <c r="D23" s="114" t="s">
        <v>7</v>
      </c>
      <c r="E23" s="114" t="s">
        <v>24</v>
      </c>
      <c r="F23" s="116">
        <v>2.5600000000000001E-2</v>
      </c>
      <c r="G23" s="117">
        <v>20.07</v>
      </c>
      <c r="H23" s="118">
        <f t="shared" si="0"/>
        <v>16.260000000000002</v>
      </c>
      <c r="I23" s="118">
        <f t="shared" si="1"/>
        <v>0.41</v>
      </c>
    </row>
    <row r="24" spans="1:9">
      <c r="B24" s="114" t="s">
        <v>25</v>
      </c>
      <c r="C24" s="115" t="s">
        <v>26</v>
      </c>
      <c r="D24" s="114" t="s">
        <v>7</v>
      </c>
      <c r="E24" s="114" t="s">
        <v>27</v>
      </c>
      <c r="F24" s="116">
        <v>0.35630000000000001</v>
      </c>
      <c r="G24" s="117">
        <v>17.149999999999999</v>
      </c>
      <c r="H24" s="118">
        <f t="shared" si="0"/>
        <v>13.89</v>
      </c>
      <c r="I24" s="118">
        <f t="shared" si="1"/>
        <v>4.9400000000000004</v>
      </c>
    </row>
    <row r="25" spans="1:9">
      <c r="B25" s="114" t="s">
        <v>28</v>
      </c>
      <c r="C25" s="115" t="s">
        <v>29</v>
      </c>
      <c r="D25" s="114" t="s">
        <v>7</v>
      </c>
      <c r="E25" s="114" t="s">
        <v>27</v>
      </c>
      <c r="F25" s="116">
        <v>0.71250000000000002</v>
      </c>
      <c r="G25" s="117">
        <v>21.62</v>
      </c>
      <c r="H25" s="118">
        <f t="shared" si="0"/>
        <v>17.510000000000002</v>
      </c>
      <c r="I25" s="118">
        <f t="shared" si="1"/>
        <v>12.47</v>
      </c>
    </row>
    <row r="26" spans="1:9" ht="22.5">
      <c r="B26" s="114" t="s">
        <v>30</v>
      </c>
      <c r="C26" s="115" t="s">
        <v>31</v>
      </c>
      <c r="D26" s="114" t="s">
        <v>7</v>
      </c>
      <c r="E26" s="114" t="s">
        <v>32</v>
      </c>
      <c r="F26" s="116">
        <v>4.5999999999999999E-3</v>
      </c>
      <c r="G26" s="117">
        <v>426.8</v>
      </c>
      <c r="H26" s="118">
        <f t="shared" si="0"/>
        <v>345.71</v>
      </c>
      <c r="I26" s="118">
        <f t="shared" si="1"/>
        <v>1.59</v>
      </c>
    </row>
    <row r="27" spans="1:9">
      <c r="B27" s="114" t="s">
        <v>33</v>
      </c>
      <c r="C27" s="115" t="s">
        <v>34</v>
      </c>
      <c r="D27" s="114" t="s">
        <v>7</v>
      </c>
      <c r="E27" s="114" t="s">
        <v>35</v>
      </c>
      <c r="F27" s="116">
        <v>1.5</v>
      </c>
      <c r="G27" s="117">
        <v>2.0099999999999998</v>
      </c>
      <c r="H27" s="118">
        <f t="shared" si="0"/>
        <v>1.63</v>
      </c>
      <c r="I27" s="118">
        <f t="shared" si="1"/>
        <v>2.44</v>
      </c>
    </row>
    <row r="28" spans="1:9">
      <c r="B28" s="54"/>
      <c r="C28" s="54"/>
      <c r="D28" s="54"/>
      <c r="E28" s="54"/>
      <c r="F28" s="151" t="s">
        <v>2</v>
      </c>
      <c r="G28" s="151"/>
      <c r="H28" s="151"/>
      <c r="I28" s="119">
        <f>SUM(I17:I27)</f>
        <v>41.7</v>
      </c>
    </row>
    <row r="29" spans="1:9">
      <c r="B29" s="54"/>
      <c r="C29" s="54"/>
      <c r="D29" s="154"/>
      <c r="E29" s="154"/>
      <c r="F29" s="55"/>
      <c r="G29" s="56"/>
      <c r="H29" s="56"/>
      <c r="I29" s="56"/>
    </row>
    <row r="30" spans="1:9">
      <c r="B30" s="109" t="s">
        <v>36</v>
      </c>
      <c r="C30" s="153" t="s">
        <v>37</v>
      </c>
      <c r="D30" s="153"/>
      <c r="E30" s="153"/>
      <c r="F30" s="153"/>
      <c r="G30" s="153"/>
      <c r="H30" s="153"/>
      <c r="I30" s="153"/>
    </row>
    <row r="31" spans="1:9">
      <c r="A31" s="4"/>
      <c r="B31" s="110" t="s">
        <v>771</v>
      </c>
      <c r="C31" s="111" t="s">
        <v>772</v>
      </c>
      <c r="D31" s="112" t="s">
        <v>773</v>
      </c>
      <c r="E31" s="112" t="s">
        <v>774</v>
      </c>
      <c r="F31" s="112" t="s">
        <v>775</v>
      </c>
      <c r="G31" s="113"/>
      <c r="H31" s="113" t="s">
        <v>776</v>
      </c>
      <c r="I31" s="113" t="s">
        <v>777</v>
      </c>
    </row>
    <row r="32" spans="1:9">
      <c r="B32" s="114" t="s">
        <v>38</v>
      </c>
      <c r="C32" s="115" t="s">
        <v>39</v>
      </c>
      <c r="D32" s="114" t="s">
        <v>7</v>
      </c>
      <c r="E32" s="114" t="s">
        <v>27</v>
      </c>
      <c r="F32" s="116">
        <v>3.956</v>
      </c>
      <c r="G32" s="117">
        <v>17.27</v>
      </c>
      <c r="H32" s="118">
        <f t="shared" ref="H32" si="2">ROUND(G32-(G32*J$10),2)</f>
        <v>13.99</v>
      </c>
      <c r="I32" s="118">
        <f t="shared" ref="I32" si="3">TRUNC(F32*H32,2)</f>
        <v>55.34</v>
      </c>
    </row>
    <row r="33" spans="1:9">
      <c r="B33" s="54"/>
      <c r="C33" s="54"/>
      <c r="D33" s="54"/>
      <c r="E33" s="54"/>
      <c r="F33" s="151" t="s">
        <v>2</v>
      </c>
      <c r="G33" s="151"/>
      <c r="H33" s="151"/>
      <c r="I33" s="119">
        <f>SUM(I32)</f>
        <v>55.34</v>
      </c>
    </row>
    <row r="34" spans="1:9">
      <c r="B34" s="54"/>
      <c r="C34" s="54"/>
      <c r="D34" s="154"/>
      <c r="E34" s="154"/>
      <c r="F34" s="55"/>
      <c r="G34" s="56"/>
      <c r="H34" s="56"/>
      <c r="I34" s="56"/>
    </row>
    <row r="35" spans="1:9">
      <c r="B35" s="109" t="s">
        <v>40</v>
      </c>
      <c r="C35" s="153" t="s">
        <v>41</v>
      </c>
      <c r="D35" s="153"/>
      <c r="E35" s="153"/>
      <c r="F35" s="153"/>
      <c r="G35" s="153"/>
      <c r="H35" s="153"/>
      <c r="I35" s="153"/>
    </row>
    <row r="36" spans="1:9">
      <c r="A36" s="4"/>
      <c r="B36" s="110" t="s">
        <v>771</v>
      </c>
      <c r="C36" s="111" t="s">
        <v>772</v>
      </c>
      <c r="D36" s="112" t="s">
        <v>773</v>
      </c>
      <c r="E36" s="112" t="s">
        <v>774</v>
      </c>
      <c r="F36" s="112" t="s">
        <v>775</v>
      </c>
      <c r="G36" s="113"/>
      <c r="H36" s="113" t="s">
        <v>776</v>
      </c>
      <c r="I36" s="113" t="s">
        <v>777</v>
      </c>
    </row>
    <row r="37" spans="1:9" ht="22.5">
      <c r="B37" s="114" t="s">
        <v>42</v>
      </c>
      <c r="C37" s="115" t="s">
        <v>43</v>
      </c>
      <c r="D37" s="114" t="s">
        <v>7</v>
      </c>
      <c r="E37" s="114" t="s">
        <v>8</v>
      </c>
      <c r="F37" s="116">
        <v>0.254</v>
      </c>
      <c r="G37" s="117">
        <v>21.51</v>
      </c>
      <c r="H37" s="118">
        <f t="shared" ref="H37:H40" si="4">ROUND(G37-(G37*J$10),2)</f>
        <v>17.420000000000002</v>
      </c>
      <c r="I37" s="118">
        <f t="shared" ref="I37:I40" si="5">TRUNC(F37*H37,2)</f>
        <v>4.42</v>
      </c>
    </row>
    <row r="38" spans="1:9" ht="22.5">
      <c r="B38" s="114" t="s">
        <v>44</v>
      </c>
      <c r="C38" s="115" t="s">
        <v>45</v>
      </c>
      <c r="D38" s="114" t="s">
        <v>7</v>
      </c>
      <c r="E38" s="114" t="s">
        <v>11</v>
      </c>
      <c r="F38" s="116">
        <v>0.27400000000000002</v>
      </c>
      <c r="G38" s="117">
        <v>27.76</v>
      </c>
      <c r="H38" s="118">
        <f t="shared" si="4"/>
        <v>22.49</v>
      </c>
      <c r="I38" s="118">
        <f t="shared" si="5"/>
        <v>6.16</v>
      </c>
    </row>
    <row r="39" spans="1:9">
      <c r="B39" s="114" t="s">
        <v>38</v>
      </c>
      <c r="C39" s="115" t="s">
        <v>39</v>
      </c>
      <c r="D39" s="114" t="s">
        <v>7</v>
      </c>
      <c r="E39" s="114" t="s">
        <v>27</v>
      </c>
      <c r="F39" s="116">
        <v>0.65</v>
      </c>
      <c r="G39" s="117">
        <v>17.27</v>
      </c>
      <c r="H39" s="118">
        <f t="shared" si="4"/>
        <v>13.99</v>
      </c>
      <c r="I39" s="118">
        <f t="shared" si="5"/>
        <v>9.09</v>
      </c>
    </row>
    <row r="40" spans="1:9">
      <c r="B40" s="114" t="s">
        <v>46</v>
      </c>
      <c r="C40" s="115" t="s">
        <v>47</v>
      </c>
      <c r="D40" s="114" t="s">
        <v>7</v>
      </c>
      <c r="E40" s="114" t="s">
        <v>32</v>
      </c>
      <c r="F40" s="116">
        <v>1</v>
      </c>
      <c r="G40" s="117">
        <v>2</v>
      </c>
      <c r="H40" s="118">
        <f t="shared" si="4"/>
        <v>1.62</v>
      </c>
      <c r="I40" s="118">
        <f t="shared" si="5"/>
        <v>1.62</v>
      </c>
    </row>
    <row r="41" spans="1:9">
      <c r="B41" s="54"/>
      <c r="C41" s="54"/>
      <c r="D41" s="54"/>
      <c r="E41" s="54"/>
      <c r="F41" s="151" t="s">
        <v>2</v>
      </c>
      <c r="G41" s="151"/>
      <c r="H41" s="151"/>
      <c r="I41" s="119">
        <f>SUM(I37:I40)</f>
        <v>21.290000000000003</v>
      </c>
    </row>
    <row r="42" spans="1:9">
      <c r="B42" s="54"/>
      <c r="C42" s="54"/>
      <c r="D42" s="154"/>
      <c r="E42" s="154"/>
      <c r="F42" s="55"/>
      <c r="G42" s="56"/>
      <c r="H42" s="56"/>
      <c r="I42" s="56"/>
    </row>
    <row r="43" spans="1:9">
      <c r="B43" s="109" t="s">
        <v>48</v>
      </c>
      <c r="C43" s="153" t="s">
        <v>49</v>
      </c>
      <c r="D43" s="153"/>
      <c r="E43" s="153"/>
      <c r="F43" s="153"/>
      <c r="G43" s="153"/>
      <c r="H43" s="153"/>
      <c r="I43" s="153"/>
    </row>
    <row r="44" spans="1:9">
      <c r="A44" s="4"/>
      <c r="B44" s="110" t="s">
        <v>771</v>
      </c>
      <c r="C44" s="111" t="s">
        <v>772</v>
      </c>
      <c r="D44" s="112" t="s">
        <v>773</v>
      </c>
      <c r="E44" s="112" t="s">
        <v>774</v>
      </c>
      <c r="F44" s="112" t="s">
        <v>775</v>
      </c>
      <c r="G44" s="113"/>
      <c r="H44" s="113" t="s">
        <v>776</v>
      </c>
      <c r="I44" s="113" t="s">
        <v>777</v>
      </c>
    </row>
    <row r="45" spans="1:9" ht="33.75">
      <c r="B45" s="114" t="s">
        <v>50</v>
      </c>
      <c r="C45" s="115" t="s">
        <v>51</v>
      </c>
      <c r="D45" s="114" t="s">
        <v>7</v>
      </c>
      <c r="E45" s="114" t="s">
        <v>8</v>
      </c>
      <c r="F45" s="116">
        <v>3.0000000000000001E-3</v>
      </c>
      <c r="G45" s="117">
        <v>61.09</v>
      </c>
      <c r="H45" s="118">
        <f t="shared" ref="H45" si="6">ROUND(G45-(G45*J$10),2)</f>
        <v>49.48</v>
      </c>
      <c r="I45" s="118">
        <f t="shared" ref="I45" si="7">TRUNC(F45*H45,2)</f>
        <v>0.14000000000000001</v>
      </c>
    </row>
    <row r="46" spans="1:9" ht="33.75">
      <c r="B46" s="114" t="s">
        <v>52</v>
      </c>
      <c r="C46" s="115" t="s">
        <v>53</v>
      </c>
      <c r="D46" s="114" t="s">
        <v>7</v>
      </c>
      <c r="E46" s="114" t="s">
        <v>11</v>
      </c>
      <c r="F46" s="116">
        <v>6.0000000000000001E-3</v>
      </c>
      <c r="G46" s="117">
        <v>278.83999999999997</v>
      </c>
      <c r="H46" s="118">
        <f t="shared" ref="H46:H50" si="8">ROUND(G46-(G46*J$10),2)</f>
        <v>225.86</v>
      </c>
      <c r="I46" s="118">
        <f t="shared" ref="I46:I50" si="9">TRUNC(F46*H46,2)</f>
        <v>1.35</v>
      </c>
    </row>
    <row r="47" spans="1:9" ht="22.5">
      <c r="B47" s="114" t="s">
        <v>42</v>
      </c>
      <c r="C47" s="115" t="s">
        <v>43</v>
      </c>
      <c r="D47" s="114" t="s">
        <v>7</v>
      </c>
      <c r="E47" s="114" t="s">
        <v>8</v>
      </c>
      <c r="F47" s="116">
        <v>0.254</v>
      </c>
      <c r="G47" s="117">
        <v>21.51</v>
      </c>
      <c r="H47" s="118">
        <f t="shared" si="8"/>
        <v>17.420000000000002</v>
      </c>
      <c r="I47" s="118">
        <f t="shared" si="9"/>
        <v>4.42</v>
      </c>
    </row>
    <row r="48" spans="1:9" ht="22.5">
      <c r="B48" s="114" t="s">
        <v>44</v>
      </c>
      <c r="C48" s="115" t="s">
        <v>45</v>
      </c>
      <c r="D48" s="114" t="s">
        <v>7</v>
      </c>
      <c r="E48" s="114" t="s">
        <v>11</v>
      </c>
      <c r="F48" s="116">
        <v>0.27400000000000002</v>
      </c>
      <c r="G48" s="117">
        <v>27.76</v>
      </c>
      <c r="H48" s="118">
        <f t="shared" si="8"/>
        <v>22.49</v>
      </c>
      <c r="I48" s="118">
        <f t="shared" si="9"/>
        <v>6.16</v>
      </c>
    </row>
    <row r="49" spans="1:9" ht="22.5">
      <c r="B49" s="114" t="s">
        <v>54</v>
      </c>
      <c r="C49" s="115" t="s">
        <v>55</v>
      </c>
      <c r="D49" s="114" t="s">
        <v>7</v>
      </c>
      <c r="E49" s="114" t="s">
        <v>32</v>
      </c>
      <c r="F49" s="116">
        <v>1.25</v>
      </c>
      <c r="G49" s="117">
        <v>36.51</v>
      </c>
      <c r="H49" s="118">
        <f t="shared" si="8"/>
        <v>29.57</v>
      </c>
      <c r="I49" s="118">
        <f t="shared" si="9"/>
        <v>36.96</v>
      </c>
    </row>
    <row r="50" spans="1:9">
      <c r="B50" s="114" t="s">
        <v>38</v>
      </c>
      <c r="C50" s="115" t="s">
        <v>39</v>
      </c>
      <c r="D50" s="114" t="s">
        <v>7</v>
      </c>
      <c r="E50" s="114" t="s">
        <v>27</v>
      </c>
      <c r="F50" s="116">
        <v>0.65900000000000003</v>
      </c>
      <c r="G50" s="117">
        <v>17.27</v>
      </c>
      <c r="H50" s="118">
        <f t="shared" si="8"/>
        <v>13.99</v>
      </c>
      <c r="I50" s="118">
        <f t="shared" si="9"/>
        <v>9.2100000000000009</v>
      </c>
    </row>
    <row r="51" spans="1:9">
      <c r="B51" s="54"/>
      <c r="C51" s="54"/>
      <c r="D51" s="54"/>
      <c r="E51" s="54"/>
      <c r="F51" s="151" t="s">
        <v>2</v>
      </c>
      <c r="G51" s="151"/>
      <c r="H51" s="151"/>
      <c r="I51" s="119">
        <f>SUM(I45:I50)</f>
        <v>58.24</v>
      </c>
    </row>
    <row r="52" spans="1:9">
      <c r="B52" s="54"/>
      <c r="C52" s="54"/>
      <c r="D52" s="154"/>
      <c r="E52" s="154"/>
      <c r="F52" s="55"/>
      <c r="G52" s="56"/>
      <c r="H52" s="56"/>
      <c r="I52" s="56"/>
    </row>
    <row r="53" spans="1:9">
      <c r="B53" s="109" t="s">
        <v>56</v>
      </c>
      <c r="C53" s="153" t="s">
        <v>57</v>
      </c>
      <c r="D53" s="153"/>
      <c r="E53" s="153"/>
      <c r="F53" s="153"/>
      <c r="G53" s="153"/>
      <c r="H53" s="153"/>
      <c r="I53" s="153"/>
    </row>
    <row r="54" spans="1:9">
      <c r="A54" s="4"/>
      <c r="B54" s="110" t="s">
        <v>771</v>
      </c>
      <c r="C54" s="111" t="s">
        <v>772</v>
      </c>
      <c r="D54" s="112" t="s">
        <v>773</v>
      </c>
      <c r="E54" s="112" t="s">
        <v>774</v>
      </c>
      <c r="F54" s="112" t="s">
        <v>775</v>
      </c>
      <c r="G54" s="113"/>
      <c r="H54" s="113" t="s">
        <v>776</v>
      </c>
      <c r="I54" s="113" t="s">
        <v>777</v>
      </c>
    </row>
    <row r="55" spans="1:9">
      <c r="B55" s="114" t="s">
        <v>58</v>
      </c>
      <c r="C55" s="115" t="s">
        <v>59</v>
      </c>
      <c r="D55" s="114" t="s">
        <v>7</v>
      </c>
      <c r="E55" s="114" t="s">
        <v>27</v>
      </c>
      <c r="F55" s="116">
        <v>0.31059999999999999</v>
      </c>
      <c r="G55" s="117">
        <v>21.98</v>
      </c>
      <c r="H55" s="118">
        <f t="shared" ref="H55:H57" si="10">ROUND(G55-(G55*J$10),2)</f>
        <v>17.8</v>
      </c>
      <c r="I55" s="118">
        <f t="shared" ref="I55:I57" si="11">TRUNC(F55*H55,2)</f>
        <v>5.52</v>
      </c>
    </row>
    <row r="56" spans="1:9">
      <c r="B56" s="114" t="s">
        <v>38</v>
      </c>
      <c r="C56" s="115" t="s">
        <v>39</v>
      </c>
      <c r="D56" s="114" t="s">
        <v>7</v>
      </c>
      <c r="E56" s="114" t="s">
        <v>27</v>
      </c>
      <c r="F56" s="116">
        <v>8.4699999999999998E-2</v>
      </c>
      <c r="G56" s="117">
        <v>17.27</v>
      </c>
      <c r="H56" s="118">
        <f t="shared" si="10"/>
        <v>13.99</v>
      </c>
      <c r="I56" s="118">
        <f t="shared" si="11"/>
        <v>1.18</v>
      </c>
    </row>
    <row r="57" spans="1:9" ht="22.5">
      <c r="B57" s="114" t="s">
        <v>60</v>
      </c>
      <c r="C57" s="115" t="s">
        <v>61</v>
      </c>
      <c r="D57" s="114" t="s">
        <v>7</v>
      </c>
      <c r="E57" s="114" t="s">
        <v>32</v>
      </c>
      <c r="F57" s="116">
        <v>5.6500000000000002E-2</v>
      </c>
      <c r="G57" s="117">
        <v>374.49</v>
      </c>
      <c r="H57" s="118">
        <f t="shared" si="10"/>
        <v>303.33999999999997</v>
      </c>
      <c r="I57" s="118">
        <f t="shared" si="11"/>
        <v>17.13</v>
      </c>
    </row>
    <row r="58" spans="1:9">
      <c r="B58" s="54"/>
      <c r="C58" s="54"/>
      <c r="D58" s="54"/>
      <c r="E58" s="54"/>
      <c r="F58" s="151" t="s">
        <v>2</v>
      </c>
      <c r="G58" s="151"/>
      <c r="H58" s="151"/>
      <c r="I58" s="119">
        <f>SUM(I55:I57)</f>
        <v>23.83</v>
      </c>
    </row>
    <row r="59" spans="1:9">
      <c r="B59" s="54"/>
      <c r="C59" s="54"/>
      <c r="D59" s="154"/>
      <c r="E59" s="154"/>
      <c r="F59" s="55"/>
      <c r="G59" s="56"/>
      <c r="H59" s="56"/>
      <c r="I59" s="56"/>
    </row>
    <row r="60" spans="1:9" ht="27.75" customHeight="1">
      <c r="B60" s="109" t="s">
        <v>62</v>
      </c>
      <c r="C60" s="153" t="s">
        <v>63</v>
      </c>
      <c r="D60" s="153"/>
      <c r="E60" s="153"/>
      <c r="F60" s="153"/>
      <c r="G60" s="153"/>
      <c r="H60" s="153"/>
      <c r="I60" s="153"/>
    </row>
    <row r="61" spans="1:9">
      <c r="A61" s="4"/>
      <c r="B61" s="110" t="s">
        <v>771</v>
      </c>
      <c r="C61" s="111" t="s">
        <v>772</v>
      </c>
      <c r="D61" s="112" t="s">
        <v>773</v>
      </c>
      <c r="E61" s="112" t="s">
        <v>774</v>
      </c>
      <c r="F61" s="112" t="s">
        <v>775</v>
      </c>
      <c r="G61" s="113"/>
      <c r="H61" s="113" t="s">
        <v>776</v>
      </c>
      <c r="I61" s="113" t="s">
        <v>777</v>
      </c>
    </row>
    <row r="62" spans="1:9" ht="22.5">
      <c r="B62" s="114" t="s">
        <v>64</v>
      </c>
      <c r="C62" s="115" t="s">
        <v>65</v>
      </c>
      <c r="D62" s="114" t="s">
        <v>7</v>
      </c>
      <c r="E62" s="114" t="s">
        <v>17</v>
      </c>
      <c r="F62" s="116">
        <v>0.19350000000000001</v>
      </c>
      <c r="G62" s="117">
        <v>16.86</v>
      </c>
      <c r="H62" s="118">
        <f t="shared" ref="H62:H64" si="12">ROUND(G62-(G62*J$10),2)</f>
        <v>13.66</v>
      </c>
      <c r="I62" s="118">
        <f t="shared" ref="I62:I64" si="13">TRUNC(F62*H62,2)</f>
        <v>2.64</v>
      </c>
    </row>
    <row r="63" spans="1:9" ht="22.5">
      <c r="B63" s="114" t="s">
        <v>66</v>
      </c>
      <c r="C63" s="115" t="s">
        <v>67</v>
      </c>
      <c r="D63" s="114" t="s">
        <v>7</v>
      </c>
      <c r="E63" s="114" t="s">
        <v>17</v>
      </c>
      <c r="F63" s="116">
        <v>2.6749000000000001</v>
      </c>
      <c r="G63" s="117">
        <v>13.29</v>
      </c>
      <c r="H63" s="118">
        <f t="shared" si="12"/>
        <v>10.76</v>
      </c>
      <c r="I63" s="118">
        <f t="shared" si="13"/>
        <v>28.78</v>
      </c>
    </row>
    <row r="64" spans="1:9" ht="22.5">
      <c r="B64" s="114" t="s">
        <v>68</v>
      </c>
      <c r="C64" s="115" t="s">
        <v>69</v>
      </c>
      <c r="D64" s="114" t="s">
        <v>7</v>
      </c>
      <c r="E64" s="114" t="s">
        <v>17</v>
      </c>
      <c r="F64" s="116">
        <v>1.4666999999999999</v>
      </c>
      <c r="G64" s="117">
        <v>11.26</v>
      </c>
      <c r="H64" s="118">
        <f t="shared" si="12"/>
        <v>9.1199999999999992</v>
      </c>
      <c r="I64" s="118">
        <f t="shared" si="13"/>
        <v>13.37</v>
      </c>
    </row>
    <row r="65" spans="2:9" ht="22.5">
      <c r="B65" s="114" t="s">
        <v>70</v>
      </c>
      <c r="C65" s="115" t="s">
        <v>71</v>
      </c>
      <c r="D65" s="114" t="s">
        <v>7</v>
      </c>
      <c r="E65" s="114" t="s">
        <v>17</v>
      </c>
      <c r="F65" s="116">
        <v>0.33379999999999999</v>
      </c>
      <c r="G65" s="117">
        <v>15.85</v>
      </c>
      <c r="H65" s="118">
        <f t="shared" ref="H65:H88" si="14">ROUND(G65-(G65*J$10),2)</f>
        <v>12.84</v>
      </c>
      <c r="I65" s="118">
        <f t="shared" ref="I65:I88" si="15">TRUNC(F65*H65,2)</f>
        <v>4.28</v>
      </c>
    </row>
    <row r="66" spans="2:9" ht="22.5">
      <c r="B66" s="114" t="s">
        <v>72</v>
      </c>
      <c r="C66" s="115" t="s">
        <v>73</v>
      </c>
      <c r="D66" s="114" t="s">
        <v>7</v>
      </c>
      <c r="E66" s="114" t="s">
        <v>17</v>
      </c>
      <c r="F66" s="116">
        <v>0.17610000000000001</v>
      </c>
      <c r="G66" s="117">
        <v>14.84</v>
      </c>
      <c r="H66" s="118">
        <f t="shared" si="14"/>
        <v>12.02</v>
      </c>
      <c r="I66" s="118">
        <f t="shared" si="15"/>
        <v>2.11</v>
      </c>
    </row>
    <row r="67" spans="2:9" ht="22.5">
      <c r="B67" s="114" t="s">
        <v>74</v>
      </c>
      <c r="C67" s="115" t="s">
        <v>75</v>
      </c>
      <c r="D67" s="114" t="s">
        <v>7</v>
      </c>
      <c r="E67" s="114" t="s">
        <v>17</v>
      </c>
      <c r="F67" s="116">
        <v>5.57E-2</v>
      </c>
      <c r="G67" s="117">
        <v>13.13</v>
      </c>
      <c r="H67" s="118">
        <f t="shared" si="14"/>
        <v>10.64</v>
      </c>
      <c r="I67" s="118">
        <f t="shared" si="15"/>
        <v>0.59</v>
      </c>
    </row>
    <row r="68" spans="2:9" ht="22.5">
      <c r="B68" s="114" t="s">
        <v>76</v>
      </c>
      <c r="C68" s="115" t="s">
        <v>77</v>
      </c>
      <c r="D68" s="114" t="s">
        <v>7</v>
      </c>
      <c r="E68" s="114" t="s">
        <v>17</v>
      </c>
      <c r="F68" s="116">
        <v>0.41620000000000001</v>
      </c>
      <c r="G68" s="117">
        <v>18.920000000000002</v>
      </c>
      <c r="H68" s="118">
        <f t="shared" si="14"/>
        <v>15.33</v>
      </c>
      <c r="I68" s="118">
        <f t="shared" si="15"/>
        <v>6.38</v>
      </c>
    </row>
    <row r="69" spans="2:9" ht="22.5">
      <c r="B69" s="114" t="s">
        <v>78</v>
      </c>
      <c r="C69" s="115" t="s">
        <v>79</v>
      </c>
      <c r="D69" s="114" t="s">
        <v>7</v>
      </c>
      <c r="E69" s="114" t="s">
        <v>17</v>
      </c>
      <c r="F69" s="116">
        <v>1.4919</v>
      </c>
      <c r="G69" s="117">
        <v>15.96</v>
      </c>
      <c r="H69" s="118">
        <f t="shared" si="14"/>
        <v>12.93</v>
      </c>
      <c r="I69" s="118">
        <f t="shared" si="15"/>
        <v>19.29</v>
      </c>
    </row>
    <row r="70" spans="2:9" ht="22.5">
      <c r="B70" s="114" t="s">
        <v>80</v>
      </c>
      <c r="C70" s="115" t="s">
        <v>81</v>
      </c>
      <c r="D70" s="114" t="s">
        <v>7</v>
      </c>
      <c r="E70" s="114" t="s">
        <v>17</v>
      </c>
      <c r="F70" s="116">
        <v>13.464</v>
      </c>
      <c r="G70" s="117">
        <v>13.21</v>
      </c>
      <c r="H70" s="118">
        <f t="shared" si="14"/>
        <v>10.7</v>
      </c>
      <c r="I70" s="118">
        <f t="shared" si="15"/>
        <v>144.06</v>
      </c>
    </row>
    <row r="71" spans="2:9" ht="22.5">
      <c r="B71" s="114" t="s">
        <v>82</v>
      </c>
      <c r="C71" s="115" t="s">
        <v>83</v>
      </c>
      <c r="D71" s="114" t="s">
        <v>7</v>
      </c>
      <c r="E71" s="114" t="s">
        <v>17</v>
      </c>
      <c r="F71" s="116">
        <v>6.5834999999999999</v>
      </c>
      <c r="G71" s="117">
        <v>12.68</v>
      </c>
      <c r="H71" s="118">
        <f t="shared" si="14"/>
        <v>10.27</v>
      </c>
      <c r="I71" s="118">
        <f t="shared" si="15"/>
        <v>67.61</v>
      </c>
    </row>
    <row r="72" spans="2:9" ht="22.5">
      <c r="B72" s="114" t="s">
        <v>84</v>
      </c>
      <c r="C72" s="115" t="s">
        <v>85</v>
      </c>
      <c r="D72" s="114" t="s">
        <v>7</v>
      </c>
      <c r="E72" s="114" t="s">
        <v>17</v>
      </c>
      <c r="F72" s="116">
        <v>7.8037000000000001</v>
      </c>
      <c r="G72" s="117">
        <v>13.61</v>
      </c>
      <c r="H72" s="118">
        <f t="shared" si="14"/>
        <v>11.02</v>
      </c>
      <c r="I72" s="118">
        <f t="shared" si="15"/>
        <v>85.99</v>
      </c>
    </row>
    <row r="73" spans="2:9" ht="22.5">
      <c r="B73" s="114" t="s">
        <v>86</v>
      </c>
      <c r="C73" s="115" t="s">
        <v>87</v>
      </c>
      <c r="D73" s="114" t="s">
        <v>7</v>
      </c>
      <c r="E73" s="114" t="s">
        <v>17</v>
      </c>
      <c r="F73" s="116">
        <v>18.7774</v>
      </c>
      <c r="G73" s="117">
        <v>11.82</v>
      </c>
      <c r="H73" s="118">
        <f t="shared" si="14"/>
        <v>9.57</v>
      </c>
      <c r="I73" s="118">
        <f t="shared" si="15"/>
        <v>179.69</v>
      </c>
    </row>
    <row r="74" spans="2:9" ht="22.5">
      <c r="B74" s="114" t="s">
        <v>88</v>
      </c>
      <c r="C74" s="115" t="s">
        <v>89</v>
      </c>
      <c r="D74" s="114" t="s">
        <v>7</v>
      </c>
      <c r="E74" s="114" t="s">
        <v>17</v>
      </c>
      <c r="F74" s="116">
        <v>7.7137000000000002</v>
      </c>
      <c r="G74" s="117">
        <v>10.050000000000001</v>
      </c>
      <c r="H74" s="118">
        <f t="shared" si="14"/>
        <v>8.14</v>
      </c>
      <c r="I74" s="118">
        <f t="shared" si="15"/>
        <v>62.78</v>
      </c>
    </row>
    <row r="75" spans="2:9" ht="22.5">
      <c r="B75" s="114" t="s">
        <v>90</v>
      </c>
      <c r="C75" s="115" t="s">
        <v>91</v>
      </c>
      <c r="D75" s="114" t="s">
        <v>7</v>
      </c>
      <c r="E75" s="114" t="s">
        <v>17</v>
      </c>
      <c r="F75" s="116">
        <v>2.4417</v>
      </c>
      <c r="G75" s="117">
        <v>9.7899999999999991</v>
      </c>
      <c r="H75" s="118">
        <f t="shared" si="14"/>
        <v>7.93</v>
      </c>
      <c r="I75" s="118">
        <f t="shared" si="15"/>
        <v>19.36</v>
      </c>
    </row>
    <row r="76" spans="2:9" ht="22.5">
      <c r="B76" s="114" t="s">
        <v>92</v>
      </c>
      <c r="C76" s="115" t="s">
        <v>93</v>
      </c>
      <c r="D76" s="114" t="s">
        <v>7</v>
      </c>
      <c r="E76" s="114" t="s">
        <v>17</v>
      </c>
      <c r="F76" s="116">
        <v>2.4975000000000001</v>
      </c>
      <c r="G76" s="117">
        <v>11.2</v>
      </c>
      <c r="H76" s="118">
        <f t="shared" si="14"/>
        <v>9.07</v>
      </c>
      <c r="I76" s="118">
        <f t="shared" si="15"/>
        <v>22.65</v>
      </c>
    </row>
    <row r="77" spans="2:9" ht="22.5">
      <c r="B77" s="114" t="s">
        <v>94</v>
      </c>
      <c r="C77" s="115" t="s">
        <v>95</v>
      </c>
      <c r="D77" s="114" t="s">
        <v>7</v>
      </c>
      <c r="E77" s="114" t="s">
        <v>17</v>
      </c>
      <c r="F77" s="116">
        <v>2.3778999999999999</v>
      </c>
      <c r="G77" s="117">
        <v>13.61</v>
      </c>
      <c r="H77" s="118">
        <f t="shared" si="14"/>
        <v>11.02</v>
      </c>
      <c r="I77" s="118">
        <f t="shared" si="15"/>
        <v>26.2</v>
      </c>
    </row>
    <row r="78" spans="2:9" ht="22.5">
      <c r="B78" s="114" t="s">
        <v>96</v>
      </c>
      <c r="C78" s="115" t="s">
        <v>97</v>
      </c>
      <c r="D78" s="114" t="s">
        <v>7</v>
      </c>
      <c r="E78" s="114" t="s">
        <v>17</v>
      </c>
      <c r="F78" s="116">
        <v>0.92589999999999995</v>
      </c>
      <c r="G78" s="117">
        <v>13.07</v>
      </c>
      <c r="H78" s="118">
        <f t="shared" si="14"/>
        <v>10.59</v>
      </c>
      <c r="I78" s="118">
        <f t="shared" si="15"/>
        <v>9.8000000000000007</v>
      </c>
    </row>
    <row r="79" spans="2:9" ht="22.5">
      <c r="B79" s="114" t="s">
        <v>98</v>
      </c>
      <c r="C79" s="115" t="s">
        <v>99</v>
      </c>
      <c r="D79" s="114" t="s">
        <v>7</v>
      </c>
      <c r="E79" s="114" t="s">
        <v>17</v>
      </c>
      <c r="F79" s="116">
        <v>2.3201000000000001</v>
      </c>
      <c r="G79" s="117">
        <v>13.99</v>
      </c>
      <c r="H79" s="118">
        <f t="shared" si="14"/>
        <v>11.33</v>
      </c>
      <c r="I79" s="118">
        <f t="shared" si="15"/>
        <v>26.28</v>
      </c>
    </row>
    <row r="80" spans="2:9" ht="22.5">
      <c r="B80" s="114" t="s">
        <v>100</v>
      </c>
      <c r="C80" s="115" t="s">
        <v>101</v>
      </c>
      <c r="D80" s="114" t="s">
        <v>7</v>
      </c>
      <c r="E80" s="114" t="s">
        <v>32</v>
      </c>
      <c r="F80" s="116">
        <v>4.0399999999999998E-2</v>
      </c>
      <c r="G80" s="117">
        <v>618.26</v>
      </c>
      <c r="H80" s="118">
        <f t="shared" si="14"/>
        <v>500.79</v>
      </c>
      <c r="I80" s="118">
        <f t="shared" si="15"/>
        <v>20.23</v>
      </c>
    </row>
    <row r="81" spans="1:9" ht="22.5">
      <c r="B81" s="114" t="s">
        <v>102</v>
      </c>
      <c r="C81" s="115" t="s">
        <v>103</v>
      </c>
      <c r="D81" s="114" t="s">
        <v>7</v>
      </c>
      <c r="E81" s="114" t="s">
        <v>32</v>
      </c>
      <c r="F81" s="116">
        <v>3.0200000000000001E-2</v>
      </c>
      <c r="G81" s="117">
        <v>644.5</v>
      </c>
      <c r="H81" s="118">
        <f t="shared" si="14"/>
        <v>522.04999999999995</v>
      </c>
      <c r="I81" s="118">
        <f t="shared" si="15"/>
        <v>15.76</v>
      </c>
    </row>
    <row r="82" spans="1:9" ht="22.5">
      <c r="B82" s="114" t="s">
        <v>104</v>
      </c>
      <c r="C82" s="115" t="s">
        <v>105</v>
      </c>
      <c r="D82" s="114" t="s">
        <v>7</v>
      </c>
      <c r="E82" s="114" t="s">
        <v>32</v>
      </c>
      <c r="F82" s="116">
        <v>9.8199999999999996E-2</v>
      </c>
      <c r="G82" s="117">
        <v>592.16</v>
      </c>
      <c r="H82" s="118">
        <f t="shared" si="14"/>
        <v>479.65</v>
      </c>
      <c r="I82" s="118">
        <f t="shared" si="15"/>
        <v>47.1</v>
      </c>
    </row>
    <row r="83" spans="1:9" ht="33.75">
      <c r="B83" s="114" t="s">
        <v>106</v>
      </c>
      <c r="C83" s="115" t="s">
        <v>107</v>
      </c>
      <c r="D83" s="114" t="s">
        <v>7</v>
      </c>
      <c r="E83" s="114" t="s">
        <v>32</v>
      </c>
      <c r="F83" s="116">
        <v>0.83130000000000004</v>
      </c>
      <c r="G83" s="117">
        <v>592.72</v>
      </c>
      <c r="H83" s="118">
        <f t="shared" si="14"/>
        <v>480.1</v>
      </c>
      <c r="I83" s="118">
        <f t="shared" si="15"/>
        <v>399.1</v>
      </c>
    </row>
    <row r="84" spans="1:9" ht="22.5">
      <c r="B84" s="114" t="s">
        <v>108</v>
      </c>
      <c r="C84" s="115" t="s">
        <v>109</v>
      </c>
      <c r="D84" s="114" t="s">
        <v>7</v>
      </c>
      <c r="E84" s="114" t="s">
        <v>110</v>
      </c>
      <c r="F84" s="116">
        <v>0.61009999999999998</v>
      </c>
      <c r="G84" s="117">
        <v>81.540000000000006</v>
      </c>
      <c r="H84" s="118">
        <f t="shared" si="14"/>
        <v>66.05</v>
      </c>
      <c r="I84" s="118">
        <f t="shared" si="15"/>
        <v>40.29</v>
      </c>
    </row>
    <row r="85" spans="1:9" ht="22.5">
      <c r="B85" s="114" t="s">
        <v>111</v>
      </c>
      <c r="C85" s="115" t="s">
        <v>112</v>
      </c>
      <c r="D85" s="114" t="s">
        <v>7</v>
      </c>
      <c r="E85" s="114" t="s">
        <v>110</v>
      </c>
      <c r="F85" s="116">
        <v>4.6887999999999996</v>
      </c>
      <c r="G85" s="117">
        <v>42.74</v>
      </c>
      <c r="H85" s="118">
        <f t="shared" si="14"/>
        <v>34.619999999999997</v>
      </c>
      <c r="I85" s="118">
        <f t="shared" si="15"/>
        <v>162.32</v>
      </c>
    </row>
    <row r="86" spans="1:9" ht="33.75">
      <c r="B86" s="114" t="s">
        <v>113</v>
      </c>
      <c r="C86" s="115" t="s">
        <v>114</v>
      </c>
      <c r="D86" s="114" t="s">
        <v>7</v>
      </c>
      <c r="E86" s="114" t="s">
        <v>110</v>
      </c>
      <c r="F86" s="116">
        <v>0.70209999999999995</v>
      </c>
      <c r="G86" s="117">
        <v>72.94</v>
      </c>
      <c r="H86" s="118">
        <f t="shared" si="14"/>
        <v>59.08</v>
      </c>
      <c r="I86" s="118">
        <f t="shared" si="15"/>
        <v>41.48</v>
      </c>
    </row>
    <row r="87" spans="1:9" ht="22.5">
      <c r="B87" s="114" t="s">
        <v>115</v>
      </c>
      <c r="C87" s="115" t="s">
        <v>116</v>
      </c>
      <c r="D87" s="114" t="s">
        <v>7</v>
      </c>
      <c r="E87" s="114" t="s">
        <v>110</v>
      </c>
      <c r="F87" s="116">
        <v>1.8674999999999999</v>
      </c>
      <c r="G87" s="117">
        <v>115.85</v>
      </c>
      <c r="H87" s="118">
        <f t="shared" si="14"/>
        <v>93.84</v>
      </c>
      <c r="I87" s="118">
        <f t="shared" si="15"/>
        <v>175.24</v>
      </c>
    </row>
    <row r="88" spans="1:9" ht="33.75">
      <c r="B88" s="114" t="s">
        <v>117</v>
      </c>
      <c r="C88" s="115" t="s">
        <v>118</v>
      </c>
      <c r="D88" s="114" t="s">
        <v>7</v>
      </c>
      <c r="E88" s="114" t="s">
        <v>110</v>
      </c>
      <c r="F88" s="116">
        <v>0.2324</v>
      </c>
      <c r="G88" s="117">
        <v>252.64</v>
      </c>
      <c r="H88" s="118">
        <f t="shared" si="14"/>
        <v>204.64</v>
      </c>
      <c r="I88" s="118">
        <f t="shared" si="15"/>
        <v>47.55</v>
      </c>
    </row>
    <row r="89" spans="1:9">
      <c r="B89" s="54"/>
      <c r="C89" s="54"/>
      <c r="D89" s="54"/>
      <c r="E89" s="54"/>
      <c r="F89" s="151" t="s">
        <v>2</v>
      </c>
      <c r="G89" s="151"/>
      <c r="H89" s="151"/>
      <c r="I89" s="119">
        <f>SUM(I62:I88)</f>
        <v>1670.9299999999998</v>
      </c>
    </row>
    <row r="90" spans="1:9">
      <c r="B90" s="54"/>
      <c r="C90" s="54"/>
      <c r="D90" s="154"/>
      <c r="E90" s="154"/>
      <c r="F90" s="55"/>
      <c r="G90" s="56"/>
      <c r="H90" s="56"/>
      <c r="I90" s="56"/>
    </row>
    <row r="91" spans="1:9" ht="30.75" customHeight="1">
      <c r="B91" s="109" t="s">
        <v>119</v>
      </c>
      <c r="C91" s="153" t="s">
        <v>120</v>
      </c>
      <c r="D91" s="153"/>
      <c r="E91" s="153"/>
      <c r="F91" s="153"/>
      <c r="G91" s="153"/>
      <c r="H91" s="153"/>
      <c r="I91" s="153"/>
    </row>
    <row r="92" spans="1:9">
      <c r="A92" s="4"/>
      <c r="B92" s="110" t="s">
        <v>771</v>
      </c>
      <c r="C92" s="111" t="s">
        <v>772</v>
      </c>
      <c r="D92" s="112" t="s">
        <v>773</v>
      </c>
      <c r="E92" s="112" t="s">
        <v>774</v>
      </c>
      <c r="F92" s="112" t="s">
        <v>775</v>
      </c>
      <c r="G92" s="113"/>
      <c r="H92" s="113" t="s">
        <v>776</v>
      </c>
      <c r="I92" s="113" t="s">
        <v>777</v>
      </c>
    </row>
    <row r="93" spans="1:9" ht="22.5">
      <c r="B93" s="114" t="s">
        <v>121</v>
      </c>
      <c r="C93" s="115" t="s">
        <v>122</v>
      </c>
      <c r="D93" s="114" t="s">
        <v>7</v>
      </c>
      <c r="E93" s="114" t="s">
        <v>32</v>
      </c>
      <c r="F93" s="116">
        <v>0.90859999999999996</v>
      </c>
      <c r="G93" s="117">
        <v>105.19</v>
      </c>
      <c r="H93" s="118">
        <f t="shared" ref="H93:H96" si="16">ROUND(G93-(G93*J$10),2)</f>
        <v>85.2</v>
      </c>
      <c r="I93" s="118">
        <f t="shared" ref="I93:I96" si="17">TRUNC(F93*H93,2)</f>
        <v>77.41</v>
      </c>
    </row>
    <row r="94" spans="1:9">
      <c r="B94" s="114" t="s">
        <v>58</v>
      </c>
      <c r="C94" s="115" t="s">
        <v>59</v>
      </c>
      <c r="D94" s="114" t="s">
        <v>7</v>
      </c>
      <c r="E94" s="114" t="s">
        <v>27</v>
      </c>
      <c r="F94" s="116">
        <v>2.2158000000000002</v>
      </c>
      <c r="G94" s="117">
        <v>21.98</v>
      </c>
      <c r="H94" s="118">
        <f t="shared" si="16"/>
        <v>17.8</v>
      </c>
      <c r="I94" s="118">
        <f t="shared" si="17"/>
        <v>39.44</v>
      </c>
    </row>
    <row r="95" spans="1:9">
      <c r="B95" s="114" t="s">
        <v>38</v>
      </c>
      <c r="C95" s="115" t="s">
        <v>39</v>
      </c>
      <c r="D95" s="114" t="s">
        <v>7</v>
      </c>
      <c r="E95" s="114" t="s">
        <v>27</v>
      </c>
      <c r="F95" s="116">
        <v>3.1021000000000001</v>
      </c>
      <c r="G95" s="117">
        <v>17.27</v>
      </c>
      <c r="H95" s="118">
        <f t="shared" si="16"/>
        <v>13.99</v>
      </c>
      <c r="I95" s="118">
        <f t="shared" si="17"/>
        <v>43.39</v>
      </c>
    </row>
    <row r="96" spans="1:9" ht="22.5">
      <c r="B96" s="114" t="s">
        <v>123</v>
      </c>
      <c r="C96" s="115" t="s">
        <v>124</v>
      </c>
      <c r="D96" s="114" t="s">
        <v>7</v>
      </c>
      <c r="E96" s="114" t="s">
        <v>32</v>
      </c>
      <c r="F96" s="116">
        <v>0.44119999999999998</v>
      </c>
      <c r="G96" s="117">
        <v>609.12</v>
      </c>
      <c r="H96" s="118">
        <f t="shared" si="16"/>
        <v>493.39</v>
      </c>
      <c r="I96" s="118">
        <f t="shared" si="17"/>
        <v>217.68</v>
      </c>
    </row>
    <row r="97" spans="1:9">
      <c r="B97" s="54"/>
      <c r="C97" s="54"/>
      <c r="D97" s="54"/>
      <c r="E97" s="54"/>
      <c r="F97" s="151" t="s">
        <v>2</v>
      </c>
      <c r="G97" s="151"/>
      <c r="H97" s="151"/>
      <c r="I97" s="119">
        <f>SUM(I93:I96)</f>
        <v>377.92</v>
      </c>
    </row>
    <row r="98" spans="1:9">
      <c r="B98" s="54"/>
      <c r="C98" s="54"/>
      <c r="D98" s="154"/>
      <c r="E98" s="154"/>
      <c r="F98" s="55"/>
      <c r="G98" s="56"/>
      <c r="H98" s="56"/>
      <c r="I98" s="56"/>
    </row>
    <row r="99" spans="1:9" ht="32.25" customHeight="1">
      <c r="B99" s="109" t="s">
        <v>125</v>
      </c>
      <c r="C99" s="153" t="s">
        <v>126</v>
      </c>
      <c r="D99" s="153"/>
      <c r="E99" s="153"/>
      <c r="F99" s="153"/>
      <c r="G99" s="153"/>
      <c r="H99" s="153"/>
      <c r="I99" s="153"/>
    </row>
    <row r="100" spans="1:9">
      <c r="A100" s="4"/>
      <c r="B100" s="110" t="s">
        <v>771</v>
      </c>
      <c r="C100" s="111" t="s">
        <v>772</v>
      </c>
      <c r="D100" s="112" t="s">
        <v>773</v>
      </c>
      <c r="E100" s="112" t="s">
        <v>774</v>
      </c>
      <c r="F100" s="112" t="s">
        <v>775</v>
      </c>
      <c r="G100" s="113"/>
      <c r="H100" s="113" t="s">
        <v>776</v>
      </c>
      <c r="I100" s="113" t="s">
        <v>777</v>
      </c>
    </row>
    <row r="101" spans="1:9" ht="22.5">
      <c r="B101" s="114" t="s">
        <v>127</v>
      </c>
      <c r="C101" s="115" t="s">
        <v>128</v>
      </c>
      <c r="D101" s="114" t="s">
        <v>7</v>
      </c>
      <c r="E101" s="114" t="s">
        <v>35</v>
      </c>
      <c r="F101" s="116">
        <v>56.62</v>
      </c>
      <c r="G101" s="117">
        <v>0.63</v>
      </c>
      <c r="H101" s="118">
        <f t="shared" ref="H101:H102" si="18">ROUND(G101-(G101*J$10),2)</f>
        <v>0.51</v>
      </c>
      <c r="I101" s="118">
        <f t="shared" ref="I101:I102" si="19">TRUNC(F101*H101,2)</f>
        <v>28.87</v>
      </c>
    </row>
    <row r="102" spans="1:9">
      <c r="B102" s="114" t="s">
        <v>129</v>
      </c>
      <c r="C102" s="115" t="s">
        <v>130</v>
      </c>
      <c r="D102" s="114" t="s">
        <v>7</v>
      </c>
      <c r="E102" s="114" t="s">
        <v>131</v>
      </c>
      <c r="F102" s="116">
        <v>1.9300000000000001E-2</v>
      </c>
      <c r="G102" s="117">
        <v>40.04</v>
      </c>
      <c r="H102" s="118">
        <f t="shared" si="18"/>
        <v>32.43</v>
      </c>
      <c r="I102" s="118">
        <f t="shared" si="19"/>
        <v>0.62</v>
      </c>
    </row>
    <row r="103" spans="1:9" ht="22.5">
      <c r="B103" s="114" t="s">
        <v>132</v>
      </c>
      <c r="C103" s="115" t="s">
        <v>133</v>
      </c>
      <c r="D103" s="114" t="s">
        <v>7</v>
      </c>
      <c r="E103" s="114" t="s">
        <v>14</v>
      </c>
      <c r="F103" s="116">
        <v>0.80500000000000005</v>
      </c>
      <c r="G103" s="117">
        <v>3.76</v>
      </c>
      <c r="H103" s="118">
        <f t="shared" ref="H103:H106" si="20">ROUND(G103-(G103*J$10),2)</f>
        <v>3.05</v>
      </c>
      <c r="I103" s="118">
        <f t="shared" ref="I103:I106" si="21">TRUNC(F103*H103,2)</f>
        <v>2.4500000000000002</v>
      </c>
    </row>
    <row r="104" spans="1:9">
      <c r="B104" s="114" t="s">
        <v>58</v>
      </c>
      <c r="C104" s="115" t="s">
        <v>59</v>
      </c>
      <c r="D104" s="114" t="s">
        <v>7</v>
      </c>
      <c r="E104" s="114" t="s">
        <v>27</v>
      </c>
      <c r="F104" s="116">
        <v>2.3199999999999998</v>
      </c>
      <c r="G104" s="117">
        <v>21.98</v>
      </c>
      <c r="H104" s="118">
        <f t="shared" si="20"/>
        <v>17.8</v>
      </c>
      <c r="I104" s="118">
        <f t="shared" si="21"/>
        <v>41.29</v>
      </c>
    </row>
    <row r="105" spans="1:9">
      <c r="B105" s="114" t="s">
        <v>38</v>
      </c>
      <c r="C105" s="115" t="s">
        <v>39</v>
      </c>
      <c r="D105" s="114" t="s">
        <v>7</v>
      </c>
      <c r="E105" s="114" t="s">
        <v>27</v>
      </c>
      <c r="F105" s="116">
        <v>1.1599999999999999</v>
      </c>
      <c r="G105" s="117">
        <v>17.27</v>
      </c>
      <c r="H105" s="118">
        <f t="shared" si="20"/>
        <v>13.99</v>
      </c>
      <c r="I105" s="118">
        <f t="shared" si="21"/>
        <v>16.22</v>
      </c>
    </row>
    <row r="106" spans="1:9" ht="33.75">
      <c r="B106" s="114" t="s">
        <v>134</v>
      </c>
      <c r="C106" s="115" t="s">
        <v>135</v>
      </c>
      <c r="D106" s="114" t="s">
        <v>7</v>
      </c>
      <c r="E106" s="114" t="s">
        <v>32</v>
      </c>
      <c r="F106" s="116">
        <v>1.83E-2</v>
      </c>
      <c r="G106" s="117">
        <v>594.45000000000005</v>
      </c>
      <c r="H106" s="118">
        <f t="shared" si="20"/>
        <v>481.5</v>
      </c>
      <c r="I106" s="118">
        <f t="shared" si="21"/>
        <v>8.81</v>
      </c>
    </row>
    <row r="107" spans="1:9">
      <c r="B107" s="54"/>
      <c r="C107" s="54"/>
      <c r="D107" s="54"/>
      <c r="E107" s="54"/>
      <c r="F107" s="151" t="s">
        <v>2</v>
      </c>
      <c r="G107" s="151"/>
      <c r="H107" s="151"/>
      <c r="I107" s="119">
        <f>SUM(I101:I106)</f>
        <v>98.26</v>
      </c>
    </row>
    <row r="108" spans="1:9">
      <c r="B108" s="54"/>
      <c r="C108" s="54"/>
      <c r="D108" s="154"/>
      <c r="E108" s="154"/>
      <c r="F108" s="55"/>
      <c r="G108" s="56"/>
      <c r="H108" s="56"/>
      <c r="I108" s="56"/>
    </row>
    <row r="109" spans="1:9" ht="31.5" customHeight="1">
      <c r="B109" s="109" t="s">
        <v>62</v>
      </c>
      <c r="C109" s="153" t="s">
        <v>63</v>
      </c>
      <c r="D109" s="153"/>
      <c r="E109" s="153"/>
      <c r="F109" s="153"/>
      <c r="G109" s="153"/>
      <c r="H109" s="153"/>
      <c r="I109" s="153"/>
    </row>
    <row r="110" spans="1:9">
      <c r="A110" s="4"/>
      <c r="B110" s="110" t="s">
        <v>771</v>
      </c>
      <c r="C110" s="111" t="s">
        <v>772</v>
      </c>
      <c r="D110" s="112" t="s">
        <v>773</v>
      </c>
      <c r="E110" s="112" t="s">
        <v>774</v>
      </c>
      <c r="F110" s="112" t="s">
        <v>775</v>
      </c>
      <c r="G110" s="113"/>
      <c r="H110" s="113" t="s">
        <v>776</v>
      </c>
      <c r="I110" s="113" t="s">
        <v>777</v>
      </c>
    </row>
    <row r="111" spans="1:9" ht="22.5">
      <c r="B111" s="114" t="s">
        <v>64</v>
      </c>
      <c r="C111" s="115" t="s">
        <v>65</v>
      </c>
      <c r="D111" s="114" t="s">
        <v>7</v>
      </c>
      <c r="E111" s="114" t="s">
        <v>17</v>
      </c>
      <c r="F111" s="116">
        <v>0.19350000000000001</v>
      </c>
      <c r="G111" s="117">
        <v>16.86</v>
      </c>
      <c r="H111" s="118">
        <f t="shared" ref="H111:H116" si="22">ROUND(G111-(G111*J$10),2)</f>
        <v>13.66</v>
      </c>
      <c r="I111" s="118">
        <f t="shared" ref="I111:I116" si="23">TRUNC(F111*H111,2)</f>
        <v>2.64</v>
      </c>
    </row>
    <row r="112" spans="1:9" ht="22.5">
      <c r="B112" s="114" t="s">
        <v>66</v>
      </c>
      <c r="C112" s="115" t="s">
        <v>67</v>
      </c>
      <c r="D112" s="114" t="s">
        <v>7</v>
      </c>
      <c r="E112" s="114" t="s">
        <v>17</v>
      </c>
      <c r="F112" s="116">
        <v>2.6749000000000001</v>
      </c>
      <c r="G112" s="117">
        <v>13.29</v>
      </c>
      <c r="H112" s="118">
        <f t="shared" si="22"/>
        <v>10.76</v>
      </c>
      <c r="I112" s="118">
        <f t="shared" si="23"/>
        <v>28.78</v>
      </c>
    </row>
    <row r="113" spans="2:9" ht="22.5">
      <c r="B113" s="114" t="s">
        <v>68</v>
      </c>
      <c r="C113" s="115" t="s">
        <v>69</v>
      </c>
      <c r="D113" s="114" t="s">
        <v>7</v>
      </c>
      <c r="E113" s="114" t="s">
        <v>17</v>
      </c>
      <c r="F113" s="116">
        <v>1.4666999999999999</v>
      </c>
      <c r="G113" s="117">
        <v>11.26</v>
      </c>
      <c r="H113" s="118">
        <f t="shared" si="22"/>
        <v>9.1199999999999992</v>
      </c>
      <c r="I113" s="118">
        <f t="shared" si="23"/>
        <v>13.37</v>
      </c>
    </row>
    <row r="114" spans="2:9" ht="22.5">
      <c r="B114" s="114" t="s">
        <v>70</v>
      </c>
      <c r="C114" s="115" t="s">
        <v>71</v>
      </c>
      <c r="D114" s="114" t="s">
        <v>7</v>
      </c>
      <c r="E114" s="114" t="s">
        <v>17</v>
      </c>
      <c r="F114" s="116">
        <v>0.33379999999999999</v>
      </c>
      <c r="G114" s="117">
        <v>15.85</v>
      </c>
      <c r="H114" s="118">
        <f t="shared" si="22"/>
        <v>12.84</v>
      </c>
      <c r="I114" s="118">
        <f t="shared" si="23"/>
        <v>4.28</v>
      </c>
    </row>
    <row r="115" spans="2:9" ht="22.5">
      <c r="B115" s="114" t="s">
        <v>72</v>
      </c>
      <c r="C115" s="115" t="s">
        <v>73</v>
      </c>
      <c r="D115" s="114" t="s">
        <v>7</v>
      </c>
      <c r="E115" s="114" t="s">
        <v>17</v>
      </c>
      <c r="F115" s="116">
        <v>0.17610000000000001</v>
      </c>
      <c r="G115" s="117">
        <v>14.84</v>
      </c>
      <c r="H115" s="118">
        <f t="shared" si="22"/>
        <v>12.02</v>
      </c>
      <c r="I115" s="118">
        <f t="shared" si="23"/>
        <v>2.11</v>
      </c>
    </row>
    <row r="116" spans="2:9" ht="22.5">
      <c r="B116" s="114" t="s">
        <v>74</v>
      </c>
      <c r="C116" s="115" t="s">
        <v>75</v>
      </c>
      <c r="D116" s="114" t="s">
        <v>7</v>
      </c>
      <c r="E116" s="114" t="s">
        <v>17</v>
      </c>
      <c r="F116" s="116">
        <v>5.57E-2</v>
      </c>
      <c r="G116" s="117">
        <v>13.13</v>
      </c>
      <c r="H116" s="118">
        <f t="shared" si="22"/>
        <v>10.64</v>
      </c>
      <c r="I116" s="118">
        <f t="shared" si="23"/>
        <v>0.59</v>
      </c>
    </row>
    <row r="117" spans="2:9" ht="22.5">
      <c r="B117" s="114" t="s">
        <v>76</v>
      </c>
      <c r="C117" s="115" t="s">
        <v>77</v>
      </c>
      <c r="D117" s="114" t="s">
        <v>7</v>
      </c>
      <c r="E117" s="114" t="s">
        <v>17</v>
      </c>
      <c r="F117" s="116">
        <v>0.41620000000000001</v>
      </c>
      <c r="G117" s="117">
        <v>18.920000000000002</v>
      </c>
      <c r="H117" s="118">
        <f t="shared" ref="H117:H137" si="24">ROUND(G117-(G117*J$10),2)</f>
        <v>15.33</v>
      </c>
      <c r="I117" s="118">
        <f t="shared" ref="I117:I137" si="25">TRUNC(F117*H117,2)</f>
        <v>6.38</v>
      </c>
    </row>
    <row r="118" spans="2:9" ht="22.5">
      <c r="B118" s="114" t="s">
        <v>78</v>
      </c>
      <c r="C118" s="115" t="s">
        <v>79</v>
      </c>
      <c r="D118" s="114" t="s">
        <v>7</v>
      </c>
      <c r="E118" s="114" t="s">
        <v>17</v>
      </c>
      <c r="F118" s="116">
        <v>1.4919</v>
      </c>
      <c r="G118" s="117">
        <v>15.96</v>
      </c>
      <c r="H118" s="118">
        <f t="shared" si="24"/>
        <v>12.93</v>
      </c>
      <c r="I118" s="118">
        <f t="shared" si="25"/>
        <v>19.29</v>
      </c>
    </row>
    <row r="119" spans="2:9" ht="22.5">
      <c r="B119" s="114" t="s">
        <v>80</v>
      </c>
      <c r="C119" s="115" t="s">
        <v>81</v>
      </c>
      <c r="D119" s="114" t="s">
        <v>7</v>
      </c>
      <c r="E119" s="114" t="s">
        <v>17</v>
      </c>
      <c r="F119" s="116">
        <v>13.464</v>
      </c>
      <c r="G119" s="117">
        <v>13.21</v>
      </c>
      <c r="H119" s="118">
        <f t="shared" si="24"/>
        <v>10.7</v>
      </c>
      <c r="I119" s="118">
        <f t="shared" si="25"/>
        <v>144.06</v>
      </c>
    </row>
    <row r="120" spans="2:9" ht="22.5">
      <c r="B120" s="114" t="s">
        <v>82</v>
      </c>
      <c r="C120" s="115" t="s">
        <v>83</v>
      </c>
      <c r="D120" s="114" t="s">
        <v>7</v>
      </c>
      <c r="E120" s="114" t="s">
        <v>17</v>
      </c>
      <c r="F120" s="116">
        <v>6.5834999999999999</v>
      </c>
      <c r="G120" s="117">
        <v>12.68</v>
      </c>
      <c r="H120" s="118">
        <f t="shared" si="24"/>
        <v>10.27</v>
      </c>
      <c r="I120" s="118">
        <f t="shared" si="25"/>
        <v>67.61</v>
      </c>
    </row>
    <row r="121" spans="2:9" ht="22.5">
      <c r="B121" s="114" t="s">
        <v>84</v>
      </c>
      <c r="C121" s="115" t="s">
        <v>85</v>
      </c>
      <c r="D121" s="114" t="s">
        <v>7</v>
      </c>
      <c r="E121" s="114" t="s">
        <v>17</v>
      </c>
      <c r="F121" s="116">
        <v>7.8037000000000001</v>
      </c>
      <c r="G121" s="117">
        <v>13.61</v>
      </c>
      <c r="H121" s="118">
        <f t="shared" si="24"/>
        <v>11.02</v>
      </c>
      <c r="I121" s="118">
        <f t="shared" si="25"/>
        <v>85.99</v>
      </c>
    </row>
    <row r="122" spans="2:9" ht="22.5">
      <c r="B122" s="114" t="s">
        <v>86</v>
      </c>
      <c r="C122" s="115" t="s">
        <v>87</v>
      </c>
      <c r="D122" s="114" t="s">
        <v>7</v>
      </c>
      <c r="E122" s="114" t="s">
        <v>17</v>
      </c>
      <c r="F122" s="116">
        <v>18.7774</v>
      </c>
      <c r="G122" s="117">
        <v>11.82</v>
      </c>
      <c r="H122" s="118">
        <f t="shared" si="24"/>
        <v>9.57</v>
      </c>
      <c r="I122" s="118">
        <f t="shared" si="25"/>
        <v>179.69</v>
      </c>
    </row>
    <row r="123" spans="2:9" ht="22.5">
      <c r="B123" s="114" t="s">
        <v>88</v>
      </c>
      <c r="C123" s="115" t="s">
        <v>89</v>
      </c>
      <c r="D123" s="114" t="s">
        <v>7</v>
      </c>
      <c r="E123" s="114" t="s">
        <v>17</v>
      </c>
      <c r="F123" s="116">
        <v>7.7137000000000002</v>
      </c>
      <c r="G123" s="117">
        <v>10.050000000000001</v>
      </c>
      <c r="H123" s="118">
        <f t="shared" si="24"/>
        <v>8.14</v>
      </c>
      <c r="I123" s="118">
        <f t="shared" si="25"/>
        <v>62.78</v>
      </c>
    </row>
    <row r="124" spans="2:9" ht="22.5">
      <c r="B124" s="114" t="s">
        <v>90</v>
      </c>
      <c r="C124" s="115" t="s">
        <v>91</v>
      </c>
      <c r="D124" s="114" t="s">
        <v>7</v>
      </c>
      <c r="E124" s="114" t="s">
        <v>17</v>
      </c>
      <c r="F124" s="116">
        <v>2.4417</v>
      </c>
      <c r="G124" s="117">
        <v>9.7899999999999991</v>
      </c>
      <c r="H124" s="118">
        <f t="shared" si="24"/>
        <v>7.93</v>
      </c>
      <c r="I124" s="118">
        <f t="shared" si="25"/>
        <v>19.36</v>
      </c>
    </row>
    <row r="125" spans="2:9" ht="22.5">
      <c r="B125" s="114" t="s">
        <v>92</v>
      </c>
      <c r="C125" s="115" t="s">
        <v>93</v>
      </c>
      <c r="D125" s="114" t="s">
        <v>7</v>
      </c>
      <c r="E125" s="114" t="s">
        <v>17</v>
      </c>
      <c r="F125" s="116">
        <v>2.4975000000000001</v>
      </c>
      <c r="G125" s="117">
        <v>11.2</v>
      </c>
      <c r="H125" s="118">
        <f t="shared" si="24"/>
        <v>9.07</v>
      </c>
      <c r="I125" s="118">
        <f t="shared" si="25"/>
        <v>22.65</v>
      </c>
    </row>
    <row r="126" spans="2:9" ht="22.5">
      <c r="B126" s="114" t="s">
        <v>94</v>
      </c>
      <c r="C126" s="115" t="s">
        <v>95</v>
      </c>
      <c r="D126" s="114" t="s">
        <v>7</v>
      </c>
      <c r="E126" s="114" t="s">
        <v>17</v>
      </c>
      <c r="F126" s="116">
        <v>2.3778999999999999</v>
      </c>
      <c r="G126" s="117">
        <v>13.61</v>
      </c>
      <c r="H126" s="118">
        <f t="shared" si="24"/>
        <v>11.02</v>
      </c>
      <c r="I126" s="118">
        <f t="shared" si="25"/>
        <v>26.2</v>
      </c>
    </row>
    <row r="127" spans="2:9" ht="22.5">
      <c r="B127" s="114" t="s">
        <v>96</v>
      </c>
      <c r="C127" s="115" t="s">
        <v>97</v>
      </c>
      <c r="D127" s="114" t="s">
        <v>7</v>
      </c>
      <c r="E127" s="114" t="s">
        <v>17</v>
      </c>
      <c r="F127" s="116">
        <v>0.92589999999999995</v>
      </c>
      <c r="G127" s="117">
        <v>13.07</v>
      </c>
      <c r="H127" s="118">
        <f t="shared" si="24"/>
        <v>10.59</v>
      </c>
      <c r="I127" s="118">
        <f t="shared" si="25"/>
        <v>9.8000000000000007</v>
      </c>
    </row>
    <row r="128" spans="2:9" ht="22.5">
      <c r="B128" s="114" t="s">
        <v>98</v>
      </c>
      <c r="C128" s="115" t="s">
        <v>99</v>
      </c>
      <c r="D128" s="114" t="s">
        <v>7</v>
      </c>
      <c r="E128" s="114" t="s">
        <v>17</v>
      </c>
      <c r="F128" s="116">
        <v>2.3201000000000001</v>
      </c>
      <c r="G128" s="117">
        <v>13.99</v>
      </c>
      <c r="H128" s="118">
        <f t="shared" si="24"/>
        <v>11.33</v>
      </c>
      <c r="I128" s="118">
        <f t="shared" si="25"/>
        <v>26.28</v>
      </c>
    </row>
    <row r="129" spans="1:9" ht="22.5">
      <c r="B129" s="114" t="s">
        <v>100</v>
      </c>
      <c r="C129" s="115" t="s">
        <v>101</v>
      </c>
      <c r="D129" s="114" t="s">
        <v>7</v>
      </c>
      <c r="E129" s="114" t="s">
        <v>32</v>
      </c>
      <c r="F129" s="116">
        <v>4.0399999999999998E-2</v>
      </c>
      <c r="G129" s="117">
        <v>618.26</v>
      </c>
      <c r="H129" s="118">
        <f t="shared" si="24"/>
        <v>500.79</v>
      </c>
      <c r="I129" s="118">
        <f t="shared" si="25"/>
        <v>20.23</v>
      </c>
    </row>
    <row r="130" spans="1:9" ht="22.5">
      <c r="B130" s="114" t="s">
        <v>102</v>
      </c>
      <c r="C130" s="115" t="s">
        <v>103</v>
      </c>
      <c r="D130" s="114" t="s">
        <v>7</v>
      </c>
      <c r="E130" s="114" t="s">
        <v>32</v>
      </c>
      <c r="F130" s="116">
        <v>3.0200000000000001E-2</v>
      </c>
      <c r="G130" s="117">
        <v>644.5</v>
      </c>
      <c r="H130" s="118">
        <f t="shared" si="24"/>
        <v>522.04999999999995</v>
      </c>
      <c r="I130" s="118">
        <f t="shared" si="25"/>
        <v>15.76</v>
      </c>
    </row>
    <row r="131" spans="1:9" ht="22.5">
      <c r="B131" s="114" t="s">
        <v>104</v>
      </c>
      <c r="C131" s="115" t="s">
        <v>105</v>
      </c>
      <c r="D131" s="114" t="s">
        <v>7</v>
      </c>
      <c r="E131" s="114" t="s">
        <v>32</v>
      </c>
      <c r="F131" s="116">
        <v>9.8199999999999996E-2</v>
      </c>
      <c r="G131" s="117">
        <v>592.16</v>
      </c>
      <c r="H131" s="118">
        <f t="shared" si="24"/>
        <v>479.65</v>
      </c>
      <c r="I131" s="118">
        <f t="shared" si="25"/>
        <v>47.1</v>
      </c>
    </row>
    <row r="132" spans="1:9" ht="33.75">
      <c r="B132" s="114" t="s">
        <v>106</v>
      </c>
      <c r="C132" s="115" t="s">
        <v>107</v>
      </c>
      <c r="D132" s="114" t="s">
        <v>7</v>
      </c>
      <c r="E132" s="114" t="s">
        <v>32</v>
      </c>
      <c r="F132" s="116">
        <v>0.83130000000000004</v>
      </c>
      <c r="G132" s="117">
        <v>592.72</v>
      </c>
      <c r="H132" s="118">
        <f t="shared" si="24"/>
        <v>480.1</v>
      </c>
      <c r="I132" s="118">
        <f t="shared" si="25"/>
        <v>399.1</v>
      </c>
    </row>
    <row r="133" spans="1:9" ht="22.5">
      <c r="B133" s="114" t="s">
        <v>108</v>
      </c>
      <c r="C133" s="115" t="s">
        <v>109</v>
      </c>
      <c r="D133" s="114" t="s">
        <v>7</v>
      </c>
      <c r="E133" s="114" t="s">
        <v>110</v>
      </c>
      <c r="F133" s="116">
        <v>0.61009999999999998</v>
      </c>
      <c r="G133" s="117">
        <v>81.540000000000006</v>
      </c>
      <c r="H133" s="118">
        <f t="shared" si="24"/>
        <v>66.05</v>
      </c>
      <c r="I133" s="118">
        <f t="shared" si="25"/>
        <v>40.29</v>
      </c>
    </row>
    <row r="134" spans="1:9" ht="22.5">
      <c r="B134" s="114" t="s">
        <v>111</v>
      </c>
      <c r="C134" s="115" t="s">
        <v>112</v>
      </c>
      <c r="D134" s="114" t="s">
        <v>7</v>
      </c>
      <c r="E134" s="114" t="s">
        <v>110</v>
      </c>
      <c r="F134" s="116">
        <v>4.6887999999999996</v>
      </c>
      <c r="G134" s="117">
        <v>42.74</v>
      </c>
      <c r="H134" s="118">
        <f t="shared" si="24"/>
        <v>34.619999999999997</v>
      </c>
      <c r="I134" s="118">
        <f t="shared" si="25"/>
        <v>162.32</v>
      </c>
    </row>
    <row r="135" spans="1:9" ht="33.75">
      <c r="B135" s="114" t="s">
        <v>113</v>
      </c>
      <c r="C135" s="115" t="s">
        <v>114</v>
      </c>
      <c r="D135" s="114" t="s">
        <v>7</v>
      </c>
      <c r="E135" s="114" t="s">
        <v>110</v>
      </c>
      <c r="F135" s="116">
        <v>0.70209999999999995</v>
      </c>
      <c r="G135" s="117">
        <v>72.94</v>
      </c>
      <c r="H135" s="118">
        <f t="shared" si="24"/>
        <v>59.08</v>
      </c>
      <c r="I135" s="118">
        <f t="shared" si="25"/>
        <v>41.48</v>
      </c>
    </row>
    <row r="136" spans="1:9" ht="22.5">
      <c r="B136" s="114" t="s">
        <v>115</v>
      </c>
      <c r="C136" s="115" t="s">
        <v>116</v>
      </c>
      <c r="D136" s="114" t="s">
        <v>7</v>
      </c>
      <c r="E136" s="114" t="s">
        <v>110</v>
      </c>
      <c r="F136" s="116">
        <v>1.8674999999999999</v>
      </c>
      <c r="G136" s="117">
        <v>115.85</v>
      </c>
      <c r="H136" s="118">
        <f t="shared" si="24"/>
        <v>93.84</v>
      </c>
      <c r="I136" s="118">
        <f t="shared" si="25"/>
        <v>175.24</v>
      </c>
    </row>
    <row r="137" spans="1:9" ht="33.75">
      <c r="B137" s="114" t="s">
        <v>117</v>
      </c>
      <c r="C137" s="115" t="s">
        <v>118</v>
      </c>
      <c r="D137" s="114" t="s">
        <v>7</v>
      </c>
      <c r="E137" s="114" t="s">
        <v>110</v>
      </c>
      <c r="F137" s="116">
        <v>0.2324</v>
      </c>
      <c r="G137" s="117">
        <v>252.64</v>
      </c>
      <c r="H137" s="118">
        <f t="shared" si="24"/>
        <v>204.64</v>
      </c>
      <c r="I137" s="118">
        <f t="shared" si="25"/>
        <v>47.55</v>
      </c>
    </row>
    <row r="138" spans="1:9">
      <c r="B138" s="54"/>
      <c r="C138" s="54"/>
      <c r="D138" s="54"/>
      <c r="E138" s="54"/>
      <c r="F138" s="151" t="s">
        <v>2</v>
      </c>
      <c r="G138" s="151"/>
      <c r="H138" s="151"/>
      <c r="I138" s="119">
        <f>SUM(I111:I137)</f>
        <v>1670.9299999999998</v>
      </c>
    </row>
    <row r="139" spans="1:9">
      <c r="B139" s="54"/>
      <c r="C139" s="54"/>
      <c r="D139" s="154"/>
      <c r="E139" s="154"/>
      <c r="F139" s="55"/>
      <c r="G139" s="56"/>
      <c r="H139" s="56"/>
      <c r="I139" s="56"/>
    </row>
    <row r="140" spans="1:9" ht="29.25" customHeight="1">
      <c r="B140" s="109" t="s">
        <v>62</v>
      </c>
      <c r="C140" s="153" t="s">
        <v>63</v>
      </c>
      <c r="D140" s="153"/>
      <c r="E140" s="153"/>
      <c r="F140" s="153"/>
      <c r="G140" s="153"/>
      <c r="H140" s="153"/>
      <c r="I140" s="153"/>
    </row>
    <row r="141" spans="1:9">
      <c r="A141" s="4"/>
      <c r="B141" s="110" t="s">
        <v>771</v>
      </c>
      <c r="C141" s="111" t="s">
        <v>772</v>
      </c>
      <c r="D141" s="112" t="s">
        <v>773</v>
      </c>
      <c r="E141" s="112" t="s">
        <v>774</v>
      </c>
      <c r="F141" s="112" t="s">
        <v>775</v>
      </c>
      <c r="G141" s="113"/>
      <c r="H141" s="113" t="s">
        <v>776</v>
      </c>
      <c r="I141" s="113" t="s">
        <v>777</v>
      </c>
    </row>
    <row r="142" spans="1:9" ht="22.5">
      <c r="B142" s="114" t="s">
        <v>64</v>
      </c>
      <c r="C142" s="115" t="s">
        <v>65</v>
      </c>
      <c r="D142" s="114" t="s">
        <v>7</v>
      </c>
      <c r="E142" s="114" t="s">
        <v>17</v>
      </c>
      <c r="F142" s="116">
        <v>0.19350000000000001</v>
      </c>
      <c r="G142" s="117">
        <v>16.86</v>
      </c>
      <c r="H142" s="118">
        <f t="shared" ref="H142:H143" si="26">ROUND(G142-(G142*J$10),2)</f>
        <v>13.66</v>
      </c>
      <c r="I142" s="118">
        <f t="shared" ref="I142:I143" si="27">TRUNC(F142*H142,2)</f>
        <v>2.64</v>
      </c>
    </row>
    <row r="143" spans="1:9" ht="22.5">
      <c r="B143" s="114" t="s">
        <v>66</v>
      </c>
      <c r="C143" s="115" t="s">
        <v>67</v>
      </c>
      <c r="D143" s="114" t="s">
        <v>7</v>
      </c>
      <c r="E143" s="114" t="s">
        <v>17</v>
      </c>
      <c r="F143" s="116">
        <v>2.6749000000000001</v>
      </c>
      <c r="G143" s="117">
        <v>13.29</v>
      </c>
      <c r="H143" s="118">
        <f t="shared" si="26"/>
        <v>10.76</v>
      </c>
      <c r="I143" s="118">
        <f t="shared" si="27"/>
        <v>28.78</v>
      </c>
    </row>
    <row r="144" spans="1:9" ht="22.5">
      <c r="B144" s="114" t="s">
        <v>68</v>
      </c>
      <c r="C144" s="115" t="s">
        <v>69</v>
      </c>
      <c r="D144" s="114" t="s">
        <v>7</v>
      </c>
      <c r="E144" s="114" t="s">
        <v>17</v>
      </c>
      <c r="F144" s="116">
        <v>1.4666999999999999</v>
      </c>
      <c r="G144" s="117">
        <v>11.26</v>
      </c>
      <c r="H144" s="118">
        <f t="shared" ref="H144:H168" si="28">ROUND(G144-(G144*J$10),2)</f>
        <v>9.1199999999999992</v>
      </c>
      <c r="I144" s="118">
        <f t="shared" ref="I144:I168" si="29">TRUNC(F144*H144,2)</f>
        <v>13.37</v>
      </c>
    </row>
    <row r="145" spans="2:9" ht="22.5">
      <c r="B145" s="114" t="s">
        <v>70</v>
      </c>
      <c r="C145" s="115" t="s">
        <v>71</v>
      </c>
      <c r="D145" s="114" t="s">
        <v>7</v>
      </c>
      <c r="E145" s="114" t="s">
        <v>17</v>
      </c>
      <c r="F145" s="116">
        <v>0.33379999999999999</v>
      </c>
      <c r="G145" s="117">
        <v>15.85</v>
      </c>
      <c r="H145" s="118">
        <f t="shared" si="28"/>
        <v>12.84</v>
      </c>
      <c r="I145" s="118">
        <f t="shared" si="29"/>
        <v>4.28</v>
      </c>
    </row>
    <row r="146" spans="2:9" ht="22.5">
      <c r="B146" s="114" t="s">
        <v>72</v>
      </c>
      <c r="C146" s="115" t="s">
        <v>73</v>
      </c>
      <c r="D146" s="114" t="s">
        <v>7</v>
      </c>
      <c r="E146" s="114" t="s">
        <v>17</v>
      </c>
      <c r="F146" s="116">
        <v>0.17610000000000001</v>
      </c>
      <c r="G146" s="117">
        <v>14.84</v>
      </c>
      <c r="H146" s="118">
        <f t="shared" si="28"/>
        <v>12.02</v>
      </c>
      <c r="I146" s="118">
        <f t="shared" si="29"/>
        <v>2.11</v>
      </c>
    </row>
    <row r="147" spans="2:9" ht="22.5">
      <c r="B147" s="114" t="s">
        <v>74</v>
      </c>
      <c r="C147" s="115" t="s">
        <v>75</v>
      </c>
      <c r="D147" s="114" t="s">
        <v>7</v>
      </c>
      <c r="E147" s="114" t="s">
        <v>17</v>
      </c>
      <c r="F147" s="116">
        <v>5.57E-2</v>
      </c>
      <c r="G147" s="117">
        <v>13.13</v>
      </c>
      <c r="H147" s="118">
        <f t="shared" si="28"/>
        <v>10.64</v>
      </c>
      <c r="I147" s="118">
        <f t="shared" si="29"/>
        <v>0.59</v>
      </c>
    </row>
    <row r="148" spans="2:9" ht="22.5">
      <c r="B148" s="114" t="s">
        <v>76</v>
      </c>
      <c r="C148" s="115" t="s">
        <v>77</v>
      </c>
      <c r="D148" s="114" t="s">
        <v>7</v>
      </c>
      <c r="E148" s="114" t="s">
        <v>17</v>
      </c>
      <c r="F148" s="116">
        <v>0.41620000000000001</v>
      </c>
      <c r="G148" s="117">
        <v>18.920000000000002</v>
      </c>
      <c r="H148" s="118">
        <f t="shared" si="28"/>
        <v>15.33</v>
      </c>
      <c r="I148" s="118">
        <f t="shared" si="29"/>
        <v>6.38</v>
      </c>
    </row>
    <row r="149" spans="2:9" ht="22.5">
      <c r="B149" s="114" t="s">
        <v>78</v>
      </c>
      <c r="C149" s="115" t="s">
        <v>79</v>
      </c>
      <c r="D149" s="114" t="s">
        <v>7</v>
      </c>
      <c r="E149" s="114" t="s">
        <v>17</v>
      </c>
      <c r="F149" s="116">
        <v>1.4919</v>
      </c>
      <c r="G149" s="117">
        <v>15.96</v>
      </c>
      <c r="H149" s="118">
        <f t="shared" si="28"/>
        <v>12.93</v>
      </c>
      <c r="I149" s="118">
        <f t="shared" si="29"/>
        <v>19.29</v>
      </c>
    </row>
    <row r="150" spans="2:9" ht="22.5">
      <c r="B150" s="114" t="s">
        <v>80</v>
      </c>
      <c r="C150" s="115" t="s">
        <v>81</v>
      </c>
      <c r="D150" s="114" t="s">
        <v>7</v>
      </c>
      <c r="E150" s="114" t="s">
        <v>17</v>
      </c>
      <c r="F150" s="116">
        <v>13.464</v>
      </c>
      <c r="G150" s="117">
        <v>13.21</v>
      </c>
      <c r="H150" s="118">
        <f t="shared" si="28"/>
        <v>10.7</v>
      </c>
      <c r="I150" s="118">
        <f t="shared" si="29"/>
        <v>144.06</v>
      </c>
    </row>
    <row r="151" spans="2:9" ht="22.5">
      <c r="B151" s="114" t="s">
        <v>82</v>
      </c>
      <c r="C151" s="115" t="s">
        <v>83</v>
      </c>
      <c r="D151" s="114" t="s">
        <v>7</v>
      </c>
      <c r="E151" s="114" t="s">
        <v>17</v>
      </c>
      <c r="F151" s="116">
        <v>6.5834999999999999</v>
      </c>
      <c r="G151" s="117">
        <v>12.68</v>
      </c>
      <c r="H151" s="118">
        <f t="shared" si="28"/>
        <v>10.27</v>
      </c>
      <c r="I151" s="118">
        <f t="shared" si="29"/>
        <v>67.61</v>
      </c>
    </row>
    <row r="152" spans="2:9" ht="22.5">
      <c r="B152" s="114" t="s">
        <v>84</v>
      </c>
      <c r="C152" s="115" t="s">
        <v>85</v>
      </c>
      <c r="D152" s="114" t="s">
        <v>7</v>
      </c>
      <c r="E152" s="114" t="s">
        <v>17</v>
      </c>
      <c r="F152" s="116">
        <v>7.8037000000000001</v>
      </c>
      <c r="G152" s="117">
        <v>13.61</v>
      </c>
      <c r="H152" s="118">
        <f t="shared" si="28"/>
        <v>11.02</v>
      </c>
      <c r="I152" s="118">
        <f t="shared" si="29"/>
        <v>85.99</v>
      </c>
    </row>
    <row r="153" spans="2:9" ht="22.5">
      <c r="B153" s="114" t="s">
        <v>86</v>
      </c>
      <c r="C153" s="115" t="s">
        <v>87</v>
      </c>
      <c r="D153" s="114" t="s">
        <v>7</v>
      </c>
      <c r="E153" s="114" t="s">
        <v>17</v>
      </c>
      <c r="F153" s="116">
        <v>18.7774</v>
      </c>
      <c r="G153" s="117">
        <v>11.82</v>
      </c>
      <c r="H153" s="118">
        <f t="shared" si="28"/>
        <v>9.57</v>
      </c>
      <c r="I153" s="118">
        <f t="shared" si="29"/>
        <v>179.69</v>
      </c>
    </row>
    <row r="154" spans="2:9" ht="22.5">
      <c r="B154" s="114" t="s">
        <v>88</v>
      </c>
      <c r="C154" s="115" t="s">
        <v>89</v>
      </c>
      <c r="D154" s="114" t="s">
        <v>7</v>
      </c>
      <c r="E154" s="114" t="s">
        <v>17</v>
      </c>
      <c r="F154" s="116">
        <v>7.7137000000000002</v>
      </c>
      <c r="G154" s="117">
        <v>10.050000000000001</v>
      </c>
      <c r="H154" s="118">
        <f t="shared" si="28"/>
        <v>8.14</v>
      </c>
      <c r="I154" s="118">
        <f t="shared" si="29"/>
        <v>62.78</v>
      </c>
    </row>
    <row r="155" spans="2:9" ht="22.5">
      <c r="B155" s="114" t="s">
        <v>90</v>
      </c>
      <c r="C155" s="115" t="s">
        <v>91</v>
      </c>
      <c r="D155" s="114" t="s">
        <v>7</v>
      </c>
      <c r="E155" s="114" t="s">
        <v>17</v>
      </c>
      <c r="F155" s="116">
        <v>2.4417</v>
      </c>
      <c r="G155" s="117">
        <v>9.7899999999999991</v>
      </c>
      <c r="H155" s="118">
        <f t="shared" si="28"/>
        <v>7.93</v>
      </c>
      <c r="I155" s="118">
        <f t="shared" si="29"/>
        <v>19.36</v>
      </c>
    </row>
    <row r="156" spans="2:9" ht="22.5">
      <c r="B156" s="114" t="s">
        <v>92</v>
      </c>
      <c r="C156" s="115" t="s">
        <v>93</v>
      </c>
      <c r="D156" s="114" t="s">
        <v>7</v>
      </c>
      <c r="E156" s="114" t="s">
        <v>17</v>
      </c>
      <c r="F156" s="116">
        <v>2.4975000000000001</v>
      </c>
      <c r="G156" s="117">
        <v>11.2</v>
      </c>
      <c r="H156" s="118">
        <f t="shared" si="28"/>
        <v>9.07</v>
      </c>
      <c r="I156" s="118">
        <f t="shared" si="29"/>
        <v>22.65</v>
      </c>
    </row>
    <row r="157" spans="2:9" ht="22.5">
      <c r="B157" s="114" t="s">
        <v>94</v>
      </c>
      <c r="C157" s="115" t="s">
        <v>95</v>
      </c>
      <c r="D157" s="114" t="s">
        <v>7</v>
      </c>
      <c r="E157" s="114" t="s">
        <v>17</v>
      </c>
      <c r="F157" s="116">
        <v>2.3778999999999999</v>
      </c>
      <c r="G157" s="117">
        <v>13.61</v>
      </c>
      <c r="H157" s="118">
        <f t="shared" si="28"/>
        <v>11.02</v>
      </c>
      <c r="I157" s="118">
        <f t="shared" si="29"/>
        <v>26.2</v>
      </c>
    </row>
    <row r="158" spans="2:9" ht="22.5">
      <c r="B158" s="114" t="s">
        <v>96</v>
      </c>
      <c r="C158" s="115" t="s">
        <v>97</v>
      </c>
      <c r="D158" s="114" t="s">
        <v>7</v>
      </c>
      <c r="E158" s="114" t="s">
        <v>17</v>
      </c>
      <c r="F158" s="116">
        <v>0.92589999999999995</v>
      </c>
      <c r="G158" s="117">
        <v>13.07</v>
      </c>
      <c r="H158" s="118">
        <f t="shared" si="28"/>
        <v>10.59</v>
      </c>
      <c r="I158" s="118">
        <f t="shared" si="29"/>
        <v>9.8000000000000007</v>
      </c>
    </row>
    <row r="159" spans="2:9" ht="22.5">
      <c r="B159" s="114" t="s">
        <v>98</v>
      </c>
      <c r="C159" s="115" t="s">
        <v>99</v>
      </c>
      <c r="D159" s="114" t="s">
        <v>7</v>
      </c>
      <c r="E159" s="114" t="s">
        <v>17</v>
      </c>
      <c r="F159" s="116">
        <v>2.3201000000000001</v>
      </c>
      <c r="G159" s="117">
        <v>13.99</v>
      </c>
      <c r="H159" s="118">
        <f t="shared" si="28"/>
        <v>11.33</v>
      </c>
      <c r="I159" s="118">
        <f t="shared" si="29"/>
        <v>26.28</v>
      </c>
    </row>
    <row r="160" spans="2:9" ht="22.5">
      <c r="B160" s="114" t="s">
        <v>100</v>
      </c>
      <c r="C160" s="115" t="s">
        <v>101</v>
      </c>
      <c r="D160" s="114" t="s">
        <v>7</v>
      </c>
      <c r="E160" s="114" t="s">
        <v>32</v>
      </c>
      <c r="F160" s="116">
        <v>4.0399999999999998E-2</v>
      </c>
      <c r="G160" s="117">
        <v>618.26</v>
      </c>
      <c r="H160" s="118">
        <f t="shared" si="28"/>
        <v>500.79</v>
      </c>
      <c r="I160" s="118">
        <f t="shared" si="29"/>
        <v>20.23</v>
      </c>
    </row>
    <row r="161" spans="1:9" ht="22.5">
      <c r="B161" s="114" t="s">
        <v>102</v>
      </c>
      <c r="C161" s="115" t="s">
        <v>103</v>
      </c>
      <c r="D161" s="114" t="s">
        <v>7</v>
      </c>
      <c r="E161" s="114" t="s">
        <v>32</v>
      </c>
      <c r="F161" s="116">
        <v>3.0200000000000001E-2</v>
      </c>
      <c r="G161" s="117">
        <v>644.5</v>
      </c>
      <c r="H161" s="118">
        <f t="shared" si="28"/>
        <v>522.04999999999995</v>
      </c>
      <c r="I161" s="118">
        <f t="shared" si="29"/>
        <v>15.76</v>
      </c>
    </row>
    <row r="162" spans="1:9" ht="22.5">
      <c r="B162" s="114" t="s">
        <v>104</v>
      </c>
      <c r="C162" s="115" t="s">
        <v>105</v>
      </c>
      <c r="D162" s="114" t="s">
        <v>7</v>
      </c>
      <c r="E162" s="114" t="s">
        <v>32</v>
      </c>
      <c r="F162" s="116">
        <v>9.8199999999999996E-2</v>
      </c>
      <c r="G162" s="117">
        <v>592.16</v>
      </c>
      <c r="H162" s="118">
        <f t="shared" si="28"/>
        <v>479.65</v>
      </c>
      <c r="I162" s="118">
        <f t="shared" si="29"/>
        <v>47.1</v>
      </c>
    </row>
    <row r="163" spans="1:9" ht="33.75">
      <c r="B163" s="114" t="s">
        <v>106</v>
      </c>
      <c r="C163" s="115" t="s">
        <v>107</v>
      </c>
      <c r="D163" s="114" t="s">
        <v>7</v>
      </c>
      <c r="E163" s="114" t="s">
        <v>32</v>
      </c>
      <c r="F163" s="116">
        <v>0.83130000000000004</v>
      </c>
      <c r="G163" s="117">
        <v>592.72</v>
      </c>
      <c r="H163" s="118">
        <f t="shared" si="28"/>
        <v>480.1</v>
      </c>
      <c r="I163" s="118">
        <f t="shared" si="29"/>
        <v>399.1</v>
      </c>
    </row>
    <row r="164" spans="1:9" ht="22.5">
      <c r="B164" s="114" t="s">
        <v>108</v>
      </c>
      <c r="C164" s="115" t="s">
        <v>109</v>
      </c>
      <c r="D164" s="114" t="s">
        <v>7</v>
      </c>
      <c r="E164" s="114" t="s">
        <v>110</v>
      </c>
      <c r="F164" s="116">
        <v>0.61009999999999998</v>
      </c>
      <c r="G164" s="117">
        <v>81.540000000000006</v>
      </c>
      <c r="H164" s="118">
        <f t="shared" si="28"/>
        <v>66.05</v>
      </c>
      <c r="I164" s="118">
        <f t="shared" si="29"/>
        <v>40.29</v>
      </c>
    </row>
    <row r="165" spans="1:9" ht="22.5">
      <c r="B165" s="114" t="s">
        <v>111</v>
      </c>
      <c r="C165" s="115" t="s">
        <v>112</v>
      </c>
      <c r="D165" s="114" t="s">
        <v>7</v>
      </c>
      <c r="E165" s="114" t="s">
        <v>110</v>
      </c>
      <c r="F165" s="116">
        <v>4.6887999999999996</v>
      </c>
      <c r="G165" s="117">
        <v>42.74</v>
      </c>
      <c r="H165" s="118">
        <f t="shared" si="28"/>
        <v>34.619999999999997</v>
      </c>
      <c r="I165" s="118">
        <f t="shared" si="29"/>
        <v>162.32</v>
      </c>
    </row>
    <row r="166" spans="1:9" ht="33.75">
      <c r="B166" s="114" t="s">
        <v>113</v>
      </c>
      <c r="C166" s="115" t="s">
        <v>114</v>
      </c>
      <c r="D166" s="114" t="s">
        <v>7</v>
      </c>
      <c r="E166" s="114" t="s">
        <v>110</v>
      </c>
      <c r="F166" s="116">
        <v>0.70209999999999995</v>
      </c>
      <c r="G166" s="117">
        <v>72.94</v>
      </c>
      <c r="H166" s="118">
        <f t="shared" si="28"/>
        <v>59.08</v>
      </c>
      <c r="I166" s="118">
        <f t="shared" si="29"/>
        <v>41.48</v>
      </c>
    </row>
    <row r="167" spans="1:9" ht="22.5">
      <c r="B167" s="114" t="s">
        <v>115</v>
      </c>
      <c r="C167" s="115" t="s">
        <v>116</v>
      </c>
      <c r="D167" s="114" t="s">
        <v>7</v>
      </c>
      <c r="E167" s="114" t="s">
        <v>110</v>
      </c>
      <c r="F167" s="116">
        <v>1.8674999999999999</v>
      </c>
      <c r="G167" s="117">
        <v>115.85</v>
      </c>
      <c r="H167" s="118">
        <f t="shared" si="28"/>
        <v>93.84</v>
      </c>
      <c r="I167" s="118">
        <f t="shared" si="29"/>
        <v>175.24</v>
      </c>
    </row>
    <row r="168" spans="1:9" ht="33.75">
      <c r="B168" s="114" t="s">
        <v>117</v>
      </c>
      <c r="C168" s="115" t="s">
        <v>118</v>
      </c>
      <c r="D168" s="114" t="s">
        <v>7</v>
      </c>
      <c r="E168" s="114" t="s">
        <v>110</v>
      </c>
      <c r="F168" s="116">
        <v>0.2324</v>
      </c>
      <c r="G168" s="117">
        <v>252.64</v>
      </c>
      <c r="H168" s="118">
        <f t="shared" si="28"/>
        <v>204.64</v>
      </c>
      <c r="I168" s="118">
        <f t="shared" si="29"/>
        <v>47.55</v>
      </c>
    </row>
    <row r="169" spans="1:9">
      <c r="B169" s="54"/>
      <c r="C169" s="54"/>
      <c r="D169" s="54"/>
      <c r="E169" s="54"/>
      <c r="F169" s="151" t="s">
        <v>2</v>
      </c>
      <c r="G169" s="151"/>
      <c r="H169" s="151"/>
      <c r="I169" s="119">
        <f>SUM(I142:I168)</f>
        <v>1670.9299999999998</v>
      </c>
    </row>
    <row r="170" spans="1:9">
      <c r="B170" s="54"/>
      <c r="C170" s="54"/>
      <c r="D170" s="154"/>
      <c r="E170" s="154"/>
      <c r="F170" s="55"/>
      <c r="G170" s="56"/>
      <c r="H170" s="56"/>
      <c r="I170" s="56"/>
    </row>
    <row r="171" spans="1:9" ht="30" customHeight="1">
      <c r="B171" s="109" t="s">
        <v>62</v>
      </c>
      <c r="C171" s="153" t="s">
        <v>63</v>
      </c>
      <c r="D171" s="153"/>
      <c r="E171" s="153"/>
      <c r="F171" s="153"/>
      <c r="G171" s="153"/>
      <c r="H171" s="153"/>
      <c r="I171" s="153"/>
    </row>
    <row r="172" spans="1:9">
      <c r="A172" s="4"/>
      <c r="B172" s="110" t="s">
        <v>771</v>
      </c>
      <c r="C172" s="111" t="s">
        <v>772</v>
      </c>
      <c r="D172" s="112" t="s">
        <v>773</v>
      </c>
      <c r="E172" s="112" t="s">
        <v>774</v>
      </c>
      <c r="F172" s="112" t="s">
        <v>775</v>
      </c>
      <c r="G172" s="113"/>
      <c r="H172" s="113" t="s">
        <v>776</v>
      </c>
      <c r="I172" s="113" t="s">
        <v>777</v>
      </c>
    </row>
    <row r="173" spans="1:9" ht="22.5">
      <c r="B173" s="114" t="s">
        <v>64</v>
      </c>
      <c r="C173" s="115" t="s">
        <v>65</v>
      </c>
      <c r="D173" s="114" t="s">
        <v>7</v>
      </c>
      <c r="E173" s="114" t="s">
        <v>17</v>
      </c>
      <c r="F173" s="116">
        <v>0.19350000000000001</v>
      </c>
      <c r="G173" s="117">
        <v>16.86</v>
      </c>
      <c r="H173" s="118">
        <f t="shared" ref="H173:H174" si="30">ROUND(G173-(G173*J$10),2)</f>
        <v>13.66</v>
      </c>
      <c r="I173" s="118">
        <f t="shared" ref="I173:I174" si="31">TRUNC(F173*H173,2)</f>
        <v>2.64</v>
      </c>
    </row>
    <row r="174" spans="1:9" ht="22.5">
      <c r="B174" s="114" t="s">
        <v>66</v>
      </c>
      <c r="C174" s="115" t="s">
        <v>67</v>
      </c>
      <c r="D174" s="114" t="s">
        <v>7</v>
      </c>
      <c r="E174" s="114" t="s">
        <v>17</v>
      </c>
      <c r="F174" s="116">
        <v>2.6749000000000001</v>
      </c>
      <c r="G174" s="117">
        <v>13.29</v>
      </c>
      <c r="H174" s="118">
        <f t="shared" si="30"/>
        <v>10.76</v>
      </c>
      <c r="I174" s="118">
        <f t="shared" si="31"/>
        <v>28.78</v>
      </c>
    </row>
    <row r="175" spans="1:9" ht="22.5">
      <c r="B175" s="114" t="s">
        <v>68</v>
      </c>
      <c r="C175" s="115" t="s">
        <v>69</v>
      </c>
      <c r="D175" s="114" t="s">
        <v>7</v>
      </c>
      <c r="E175" s="114" t="s">
        <v>17</v>
      </c>
      <c r="F175" s="116">
        <v>1.4666999999999999</v>
      </c>
      <c r="G175" s="117">
        <v>11.26</v>
      </c>
      <c r="H175" s="118">
        <f t="shared" ref="H175:H199" si="32">ROUND(G175-(G175*J$10),2)</f>
        <v>9.1199999999999992</v>
      </c>
      <c r="I175" s="118">
        <f t="shared" ref="I175:I199" si="33">TRUNC(F175*H175,2)</f>
        <v>13.37</v>
      </c>
    </row>
    <row r="176" spans="1:9" ht="22.5">
      <c r="B176" s="114" t="s">
        <v>70</v>
      </c>
      <c r="C176" s="115" t="s">
        <v>71</v>
      </c>
      <c r="D176" s="114" t="s">
        <v>7</v>
      </c>
      <c r="E176" s="114" t="s">
        <v>17</v>
      </c>
      <c r="F176" s="116">
        <v>0.33379999999999999</v>
      </c>
      <c r="G176" s="117">
        <v>15.85</v>
      </c>
      <c r="H176" s="118">
        <f t="shared" si="32"/>
        <v>12.84</v>
      </c>
      <c r="I176" s="118">
        <f t="shared" si="33"/>
        <v>4.28</v>
      </c>
    </row>
    <row r="177" spans="2:9" ht="22.5">
      <c r="B177" s="114" t="s">
        <v>72</v>
      </c>
      <c r="C177" s="115" t="s">
        <v>73</v>
      </c>
      <c r="D177" s="114" t="s">
        <v>7</v>
      </c>
      <c r="E177" s="114" t="s">
        <v>17</v>
      </c>
      <c r="F177" s="116">
        <v>0.17610000000000001</v>
      </c>
      <c r="G177" s="117">
        <v>14.84</v>
      </c>
      <c r="H177" s="118">
        <f t="shared" si="32"/>
        <v>12.02</v>
      </c>
      <c r="I177" s="118">
        <f t="shared" si="33"/>
        <v>2.11</v>
      </c>
    </row>
    <row r="178" spans="2:9" ht="22.5">
      <c r="B178" s="114" t="s">
        <v>74</v>
      </c>
      <c r="C178" s="115" t="s">
        <v>75</v>
      </c>
      <c r="D178" s="114" t="s">
        <v>7</v>
      </c>
      <c r="E178" s="114" t="s">
        <v>17</v>
      </c>
      <c r="F178" s="116">
        <v>5.57E-2</v>
      </c>
      <c r="G178" s="117">
        <v>13.13</v>
      </c>
      <c r="H178" s="118">
        <f t="shared" si="32"/>
        <v>10.64</v>
      </c>
      <c r="I178" s="118">
        <f t="shared" si="33"/>
        <v>0.59</v>
      </c>
    </row>
    <row r="179" spans="2:9" ht="22.5">
      <c r="B179" s="114" t="s">
        <v>76</v>
      </c>
      <c r="C179" s="115" t="s">
        <v>77</v>
      </c>
      <c r="D179" s="114" t="s">
        <v>7</v>
      </c>
      <c r="E179" s="114" t="s">
        <v>17</v>
      </c>
      <c r="F179" s="116">
        <v>0.41620000000000001</v>
      </c>
      <c r="G179" s="117">
        <v>18.920000000000002</v>
      </c>
      <c r="H179" s="118">
        <f t="shared" si="32"/>
        <v>15.33</v>
      </c>
      <c r="I179" s="118">
        <f t="shared" si="33"/>
        <v>6.38</v>
      </c>
    </row>
    <row r="180" spans="2:9" ht="22.5">
      <c r="B180" s="114" t="s">
        <v>78</v>
      </c>
      <c r="C180" s="115" t="s">
        <v>79</v>
      </c>
      <c r="D180" s="114" t="s">
        <v>7</v>
      </c>
      <c r="E180" s="114" t="s">
        <v>17</v>
      </c>
      <c r="F180" s="116">
        <v>1.4919</v>
      </c>
      <c r="G180" s="117">
        <v>15.96</v>
      </c>
      <c r="H180" s="118">
        <f t="shared" si="32"/>
        <v>12.93</v>
      </c>
      <c r="I180" s="118">
        <f t="shared" si="33"/>
        <v>19.29</v>
      </c>
    </row>
    <row r="181" spans="2:9" ht="22.5">
      <c r="B181" s="114" t="s">
        <v>80</v>
      </c>
      <c r="C181" s="115" t="s">
        <v>81</v>
      </c>
      <c r="D181" s="114" t="s">
        <v>7</v>
      </c>
      <c r="E181" s="114" t="s">
        <v>17</v>
      </c>
      <c r="F181" s="116">
        <v>13.464</v>
      </c>
      <c r="G181" s="117">
        <v>13.21</v>
      </c>
      <c r="H181" s="118">
        <f t="shared" si="32"/>
        <v>10.7</v>
      </c>
      <c r="I181" s="118">
        <f t="shared" si="33"/>
        <v>144.06</v>
      </c>
    </row>
    <row r="182" spans="2:9" ht="22.5">
      <c r="B182" s="114" t="s">
        <v>82</v>
      </c>
      <c r="C182" s="115" t="s">
        <v>83</v>
      </c>
      <c r="D182" s="114" t="s">
        <v>7</v>
      </c>
      <c r="E182" s="114" t="s">
        <v>17</v>
      </c>
      <c r="F182" s="116">
        <v>6.5834999999999999</v>
      </c>
      <c r="G182" s="117">
        <v>12.68</v>
      </c>
      <c r="H182" s="118">
        <f t="shared" si="32"/>
        <v>10.27</v>
      </c>
      <c r="I182" s="118">
        <f t="shared" si="33"/>
        <v>67.61</v>
      </c>
    </row>
    <row r="183" spans="2:9" ht="22.5">
      <c r="B183" s="114" t="s">
        <v>84</v>
      </c>
      <c r="C183" s="115" t="s">
        <v>85</v>
      </c>
      <c r="D183" s="114" t="s">
        <v>7</v>
      </c>
      <c r="E183" s="114" t="s">
        <v>17</v>
      </c>
      <c r="F183" s="116">
        <v>7.8037000000000001</v>
      </c>
      <c r="G183" s="117">
        <v>13.61</v>
      </c>
      <c r="H183" s="118">
        <f t="shared" si="32"/>
        <v>11.02</v>
      </c>
      <c r="I183" s="118">
        <f t="shared" si="33"/>
        <v>85.99</v>
      </c>
    </row>
    <row r="184" spans="2:9" ht="22.5">
      <c r="B184" s="114" t="s">
        <v>86</v>
      </c>
      <c r="C184" s="115" t="s">
        <v>87</v>
      </c>
      <c r="D184" s="114" t="s">
        <v>7</v>
      </c>
      <c r="E184" s="114" t="s">
        <v>17</v>
      </c>
      <c r="F184" s="116">
        <v>18.7774</v>
      </c>
      <c r="G184" s="117">
        <v>11.82</v>
      </c>
      <c r="H184" s="118">
        <f t="shared" si="32"/>
        <v>9.57</v>
      </c>
      <c r="I184" s="118">
        <f t="shared" si="33"/>
        <v>179.69</v>
      </c>
    </row>
    <row r="185" spans="2:9" ht="22.5">
      <c r="B185" s="114" t="s">
        <v>88</v>
      </c>
      <c r="C185" s="115" t="s">
        <v>89</v>
      </c>
      <c r="D185" s="114" t="s">
        <v>7</v>
      </c>
      <c r="E185" s="114" t="s">
        <v>17</v>
      </c>
      <c r="F185" s="116">
        <v>7.7137000000000002</v>
      </c>
      <c r="G185" s="117">
        <v>10.050000000000001</v>
      </c>
      <c r="H185" s="118">
        <f t="shared" si="32"/>
        <v>8.14</v>
      </c>
      <c r="I185" s="118">
        <f t="shared" si="33"/>
        <v>62.78</v>
      </c>
    </row>
    <row r="186" spans="2:9" ht="22.5">
      <c r="B186" s="114" t="s">
        <v>90</v>
      </c>
      <c r="C186" s="115" t="s">
        <v>91</v>
      </c>
      <c r="D186" s="114" t="s">
        <v>7</v>
      </c>
      <c r="E186" s="114" t="s">
        <v>17</v>
      </c>
      <c r="F186" s="116">
        <v>2.4417</v>
      </c>
      <c r="G186" s="117">
        <v>9.7899999999999991</v>
      </c>
      <c r="H186" s="118">
        <f t="shared" si="32"/>
        <v>7.93</v>
      </c>
      <c r="I186" s="118">
        <f t="shared" si="33"/>
        <v>19.36</v>
      </c>
    </row>
    <row r="187" spans="2:9" ht="22.5">
      <c r="B187" s="114" t="s">
        <v>92</v>
      </c>
      <c r="C187" s="115" t="s">
        <v>93</v>
      </c>
      <c r="D187" s="114" t="s">
        <v>7</v>
      </c>
      <c r="E187" s="114" t="s">
        <v>17</v>
      </c>
      <c r="F187" s="116">
        <v>2.4975000000000001</v>
      </c>
      <c r="G187" s="117">
        <v>11.2</v>
      </c>
      <c r="H187" s="118">
        <f t="shared" si="32"/>
        <v>9.07</v>
      </c>
      <c r="I187" s="118">
        <f t="shared" si="33"/>
        <v>22.65</v>
      </c>
    </row>
    <row r="188" spans="2:9" ht="22.5">
      <c r="B188" s="114" t="s">
        <v>94</v>
      </c>
      <c r="C188" s="115" t="s">
        <v>95</v>
      </c>
      <c r="D188" s="114" t="s">
        <v>7</v>
      </c>
      <c r="E188" s="114" t="s">
        <v>17</v>
      </c>
      <c r="F188" s="116">
        <v>2.3778999999999999</v>
      </c>
      <c r="G188" s="117">
        <v>13.61</v>
      </c>
      <c r="H188" s="118">
        <f t="shared" si="32"/>
        <v>11.02</v>
      </c>
      <c r="I188" s="118">
        <f t="shared" si="33"/>
        <v>26.2</v>
      </c>
    </row>
    <row r="189" spans="2:9" ht="22.5">
      <c r="B189" s="114" t="s">
        <v>96</v>
      </c>
      <c r="C189" s="115" t="s">
        <v>97</v>
      </c>
      <c r="D189" s="114" t="s">
        <v>7</v>
      </c>
      <c r="E189" s="114" t="s">
        <v>17</v>
      </c>
      <c r="F189" s="116">
        <v>0.92589999999999995</v>
      </c>
      <c r="G189" s="117">
        <v>13.07</v>
      </c>
      <c r="H189" s="118">
        <f t="shared" si="32"/>
        <v>10.59</v>
      </c>
      <c r="I189" s="118">
        <f t="shared" si="33"/>
        <v>9.8000000000000007</v>
      </c>
    </row>
    <row r="190" spans="2:9" ht="22.5">
      <c r="B190" s="114" t="s">
        <v>98</v>
      </c>
      <c r="C190" s="115" t="s">
        <v>99</v>
      </c>
      <c r="D190" s="114" t="s">
        <v>7</v>
      </c>
      <c r="E190" s="114" t="s">
        <v>17</v>
      </c>
      <c r="F190" s="116">
        <v>2.3201000000000001</v>
      </c>
      <c r="G190" s="117">
        <v>13.99</v>
      </c>
      <c r="H190" s="118">
        <f t="shared" si="32"/>
        <v>11.33</v>
      </c>
      <c r="I190" s="118">
        <f t="shared" si="33"/>
        <v>26.28</v>
      </c>
    </row>
    <row r="191" spans="2:9" ht="22.5">
      <c r="B191" s="114" t="s">
        <v>100</v>
      </c>
      <c r="C191" s="115" t="s">
        <v>101</v>
      </c>
      <c r="D191" s="114" t="s">
        <v>7</v>
      </c>
      <c r="E191" s="114" t="s">
        <v>32</v>
      </c>
      <c r="F191" s="116">
        <v>4.0399999999999998E-2</v>
      </c>
      <c r="G191" s="117">
        <v>618.26</v>
      </c>
      <c r="H191" s="118">
        <f t="shared" si="32"/>
        <v>500.79</v>
      </c>
      <c r="I191" s="118">
        <f t="shared" si="33"/>
        <v>20.23</v>
      </c>
    </row>
    <row r="192" spans="2:9" ht="22.5">
      <c r="B192" s="114" t="s">
        <v>102</v>
      </c>
      <c r="C192" s="115" t="s">
        <v>103</v>
      </c>
      <c r="D192" s="114" t="s">
        <v>7</v>
      </c>
      <c r="E192" s="114" t="s">
        <v>32</v>
      </c>
      <c r="F192" s="116">
        <v>3.0200000000000001E-2</v>
      </c>
      <c r="G192" s="117">
        <v>644.5</v>
      </c>
      <c r="H192" s="118">
        <f t="shared" si="32"/>
        <v>522.04999999999995</v>
      </c>
      <c r="I192" s="118">
        <f t="shared" si="33"/>
        <v>15.76</v>
      </c>
    </row>
    <row r="193" spans="1:9" ht="22.5">
      <c r="B193" s="114" t="s">
        <v>104</v>
      </c>
      <c r="C193" s="115" t="s">
        <v>105</v>
      </c>
      <c r="D193" s="114" t="s">
        <v>7</v>
      </c>
      <c r="E193" s="114" t="s">
        <v>32</v>
      </c>
      <c r="F193" s="116">
        <v>9.8199999999999996E-2</v>
      </c>
      <c r="G193" s="117">
        <v>592.16</v>
      </c>
      <c r="H193" s="118">
        <f t="shared" si="32"/>
        <v>479.65</v>
      </c>
      <c r="I193" s="118">
        <f t="shared" si="33"/>
        <v>47.1</v>
      </c>
    </row>
    <row r="194" spans="1:9" ht="33.75">
      <c r="B194" s="114" t="s">
        <v>106</v>
      </c>
      <c r="C194" s="115" t="s">
        <v>107</v>
      </c>
      <c r="D194" s="114" t="s">
        <v>7</v>
      </c>
      <c r="E194" s="114" t="s">
        <v>32</v>
      </c>
      <c r="F194" s="116">
        <v>0.83130000000000004</v>
      </c>
      <c r="G194" s="117">
        <v>592.72</v>
      </c>
      <c r="H194" s="118">
        <f t="shared" si="32"/>
        <v>480.1</v>
      </c>
      <c r="I194" s="118">
        <f t="shared" si="33"/>
        <v>399.1</v>
      </c>
    </row>
    <row r="195" spans="1:9" ht="22.5">
      <c r="B195" s="114" t="s">
        <v>108</v>
      </c>
      <c r="C195" s="115" t="s">
        <v>109</v>
      </c>
      <c r="D195" s="114" t="s">
        <v>7</v>
      </c>
      <c r="E195" s="114" t="s">
        <v>110</v>
      </c>
      <c r="F195" s="116">
        <v>0.61009999999999998</v>
      </c>
      <c r="G195" s="117">
        <v>81.540000000000006</v>
      </c>
      <c r="H195" s="118">
        <f t="shared" si="32"/>
        <v>66.05</v>
      </c>
      <c r="I195" s="118">
        <f t="shared" si="33"/>
        <v>40.29</v>
      </c>
    </row>
    <row r="196" spans="1:9" ht="22.5">
      <c r="B196" s="114" t="s">
        <v>111</v>
      </c>
      <c r="C196" s="115" t="s">
        <v>112</v>
      </c>
      <c r="D196" s="114" t="s">
        <v>7</v>
      </c>
      <c r="E196" s="114" t="s">
        <v>110</v>
      </c>
      <c r="F196" s="116">
        <v>4.6887999999999996</v>
      </c>
      <c r="G196" s="117">
        <v>42.74</v>
      </c>
      <c r="H196" s="118">
        <f t="shared" si="32"/>
        <v>34.619999999999997</v>
      </c>
      <c r="I196" s="118">
        <f t="shared" si="33"/>
        <v>162.32</v>
      </c>
    </row>
    <row r="197" spans="1:9" ht="33.75">
      <c r="B197" s="114" t="s">
        <v>113</v>
      </c>
      <c r="C197" s="115" t="s">
        <v>114</v>
      </c>
      <c r="D197" s="114" t="s">
        <v>7</v>
      </c>
      <c r="E197" s="114" t="s">
        <v>110</v>
      </c>
      <c r="F197" s="116">
        <v>0.70209999999999995</v>
      </c>
      <c r="G197" s="117">
        <v>72.94</v>
      </c>
      <c r="H197" s="118">
        <f t="shared" si="32"/>
        <v>59.08</v>
      </c>
      <c r="I197" s="118">
        <f t="shared" si="33"/>
        <v>41.48</v>
      </c>
    </row>
    <row r="198" spans="1:9" ht="22.5">
      <c r="B198" s="114" t="s">
        <v>115</v>
      </c>
      <c r="C198" s="115" t="s">
        <v>116</v>
      </c>
      <c r="D198" s="114" t="s">
        <v>7</v>
      </c>
      <c r="E198" s="114" t="s">
        <v>110</v>
      </c>
      <c r="F198" s="116">
        <v>1.8674999999999999</v>
      </c>
      <c r="G198" s="117">
        <v>115.85</v>
      </c>
      <c r="H198" s="118">
        <f t="shared" si="32"/>
        <v>93.84</v>
      </c>
      <c r="I198" s="118">
        <f t="shared" si="33"/>
        <v>175.24</v>
      </c>
    </row>
    <row r="199" spans="1:9" ht="33.75">
      <c r="B199" s="114" t="s">
        <v>117</v>
      </c>
      <c r="C199" s="115" t="s">
        <v>118</v>
      </c>
      <c r="D199" s="114" t="s">
        <v>7</v>
      </c>
      <c r="E199" s="114" t="s">
        <v>110</v>
      </c>
      <c r="F199" s="116">
        <v>0.2324</v>
      </c>
      <c r="G199" s="117">
        <v>252.64</v>
      </c>
      <c r="H199" s="118">
        <f t="shared" si="32"/>
        <v>204.64</v>
      </c>
      <c r="I199" s="118">
        <f t="shared" si="33"/>
        <v>47.55</v>
      </c>
    </row>
    <row r="200" spans="1:9">
      <c r="B200" s="54"/>
      <c r="C200" s="54"/>
      <c r="D200" s="54"/>
      <c r="E200" s="54"/>
      <c r="F200" s="151" t="s">
        <v>2</v>
      </c>
      <c r="G200" s="151"/>
      <c r="H200" s="151"/>
      <c r="I200" s="119">
        <f>SUM(I173:I199)</f>
        <v>1670.9299999999998</v>
      </c>
    </row>
    <row r="201" spans="1:9">
      <c r="B201" s="54"/>
      <c r="C201" s="54"/>
      <c r="D201" s="154"/>
      <c r="E201" s="154"/>
      <c r="F201" s="55"/>
      <c r="G201" s="56"/>
      <c r="H201" s="56"/>
      <c r="I201" s="56"/>
    </row>
    <row r="202" spans="1:9" ht="24.75" customHeight="1">
      <c r="B202" s="109" t="s">
        <v>136</v>
      </c>
      <c r="C202" s="153" t="s">
        <v>1024</v>
      </c>
      <c r="D202" s="153"/>
      <c r="E202" s="153"/>
      <c r="F202" s="153"/>
      <c r="G202" s="153"/>
      <c r="H202" s="153"/>
      <c r="I202" s="153"/>
    </row>
    <row r="203" spans="1:9">
      <c r="A203" s="4"/>
      <c r="B203" s="110" t="s">
        <v>771</v>
      </c>
      <c r="C203" s="111" t="s">
        <v>772</v>
      </c>
      <c r="D203" s="112" t="s">
        <v>773</v>
      </c>
      <c r="E203" s="112" t="s">
        <v>774</v>
      </c>
      <c r="F203" s="112" t="s">
        <v>775</v>
      </c>
      <c r="G203" s="113"/>
      <c r="H203" s="113" t="s">
        <v>776</v>
      </c>
      <c r="I203" s="113" t="s">
        <v>777</v>
      </c>
    </row>
    <row r="204" spans="1:9">
      <c r="B204" s="114" t="s">
        <v>25</v>
      </c>
      <c r="C204" s="115" t="s">
        <v>26</v>
      </c>
      <c r="D204" s="114" t="s">
        <v>7</v>
      </c>
      <c r="E204" s="114" t="s">
        <v>27</v>
      </c>
      <c r="F204" s="116">
        <v>0.16</v>
      </c>
      <c r="G204" s="117">
        <v>17.91</v>
      </c>
      <c r="H204" s="118">
        <f t="shared" ref="H204:H209" si="34">ROUND(G204-(G204*J$10),2)</f>
        <v>14.51</v>
      </c>
      <c r="I204" s="118">
        <f t="shared" ref="I204:I209" si="35">TRUNC(F204*H204,2)</f>
        <v>2.3199999999999998</v>
      </c>
    </row>
    <row r="205" spans="1:9">
      <c r="B205" s="114" t="s">
        <v>28</v>
      </c>
      <c r="C205" s="115" t="s">
        <v>29</v>
      </c>
      <c r="D205" s="114" t="s">
        <v>7</v>
      </c>
      <c r="E205" s="114" t="s">
        <v>27</v>
      </c>
      <c r="F205" s="116">
        <v>0.16</v>
      </c>
      <c r="G205" s="117">
        <v>22.62</v>
      </c>
      <c r="H205" s="118">
        <f t="shared" si="34"/>
        <v>18.32</v>
      </c>
      <c r="I205" s="118">
        <f t="shared" si="35"/>
        <v>2.93</v>
      </c>
    </row>
    <row r="206" spans="1:9">
      <c r="B206" s="114" t="s">
        <v>58</v>
      </c>
      <c r="C206" s="115" t="s">
        <v>59</v>
      </c>
      <c r="D206" s="114" t="s">
        <v>7</v>
      </c>
      <c r="E206" s="114" t="s">
        <v>27</v>
      </c>
      <c r="F206" s="116">
        <v>0.4</v>
      </c>
      <c r="G206" s="117">
        <v>22.96</v>
      </c>
      <c r="H206" s="118">
        <f t="shared" si="34"/>
        <v>18.600000000000001</v>
      </c>
      <c r="I206" s="118">
        <f t="shared" si="35"/>
        <v>7.44</v>
      </c>
    </row>
    <row r="207" spans="1:9">
      <c r="B207" s="114" t="s">
        <v>38</v>
      </c>
      <c r="C207" s="115" t="s">
        <v>39</v>
      </c>
      <c r="D207" s="114" t="s">
        <v>7</v>
      </c>
      <c r="E207" s="114" t="s">
        <v>27</v>
      </c>
      <c r="F207" s="116">
        <v>0.44</v>
      </c>
      <c r="G207" s="117">
        <v>18.25</v>
      </c>
      <c r="H207" s="118">
        <f t="shared" si="34"/>
        <v>14.78</v>
      </c>
      <c r="I207" s="118">
        <f t="shared" si="35"/>
        <v>6.5</v>
      </c>
    </row>
    <row r="208" spans="1:9" ht="22.5">
      <c r="B208" s="114" t="s">
        <v>145</v>
      </c>
      <c r="C208" s="115" t="s">
        <v>1023</v>
      </c>
      <c r="D208" s="114" t="s">
        <v>7</v>
      </c>
      <c r="E208" s="114" t="s">
        <v>32</v>
      </c>
      <c r="F208" s="116">
        <v>4.2999999999999997E-2</v>
      </c>
      <c r="G208" s="117">
        <v>445.25</v>
      </c>
      <c r="H208" s="118">
        <f t="shared" si="34"/>
        <v>360.65</v>
      </c>
      <c r="I208" s="118">
        <f t="shared" si="35"/>
        <v>15.5</v>
      </c>
    </row>
    <row r="209" spans="1:9" ht="22.5">
      <c r="B209" s="114" t="s">
        <v>1021</v>
      </c>
      <c r="C209" s="115" t="s">
        <v>1022</v>
      </c>
      <c r="D209" s="114" t="s">
        <v>7</v>
      </c>
      <c r="E209" s="114" t="s">
        <v>32</v>
      </c>
      <c r="F209" s="116">
        <v>4.2999999999999997E-2</v>
      </c>
      <c r="G209" s="117">
        <v>30.95</v>
      </c>
      <c r="H209" s="118">
        <f t="shared" si="34"/>
        <v>25.07</v>
      </c>
      <c r="I209" s="118">
        <f t="shared" si="35"/>
        <v>1.07</v>
      </c>
    </row>
    <row r="210" spans="1:9" ht="22.5">
      <c r="B210" s="114" t="s">
        <v>1014</v>
      </c>
      <c r="C210" s="115" t="s">
        <v>1015</v>
      </c>
      <c r="D210" s="114" t="s">
        <v>7</v>
      </c>
      <c r="E210" s="114" t="s">
        <v>110</v>
      </c>
      <c r="F210" s="116">
        <v>1</v>
      </c>
      <c r="G210" s="117">
        <v>85.28</v>
      </c>
      <c r="H210" s="118">
        <f t="shared" ref="H210:H213" si="36">ROUND(G210-(G210*J$10),2)</f>
        <v>69.08</v>
      </c>
      <c r="I210" s="118">
        <f t="shared" ref="I210:I213" si="37">TRUNC(F210*H210,2)</f>
        <v>69.08</v>
      </c>
    </row>
    <row r="211" spans="1:9" ht="22.5">
      <c r="B211" s="114" t="s">
        <v>1016</v>
      </c>
      <c r="C211" s="115" t="s">
        <v>1017</v>
      </c>
      <c r="D211" s="114" t="s">
        <v>7</v>
      </c>
      <c r="E211" s="114" t="s">
        <v>14</v>
      </c>
      <c r="F211" s="116">
        <v>0.28999999999999998</v>
      </c>
      <c r="G211" s="117">
        <v>14.16</v>
      </c>
      <c r="H211" s="118">
        <f t="shared" si="36"/>
        <v>11.47</v>
      </c>
      <c r="I211" s="118">
        <f t="shared" si="37"/>
        <v>3.32</v>
      </c>
    </row>
    <row r="212" spans="1:9">
      <c r="B212" s="114" t="s">
        <v>1018</v>
      </c>
      <c r="C212" s="115" t="s">
        <v>259</v>
      </c>
      <c r="D212" s="114" t="s">
        <v>7</v>
      </c>
      <c r="E212" s="114" t="s">
        <v>17</v>
      </c>
      <c r="F212" s="116">
        <v>0.03</v>
      </c>
      <c r="G212" s="117">
        <v>21</v>
      </c>
      <c r="H212" s="118">
        <f t="shared" si="36"/>
        <v>17.010000000000002</v>
      </c>
      <c r="I212" s="118">
        <f t="shared" si="37"/>
        <v>0.51</v>
      </c>
    </row>
    <row r="213" spans="1:9" ht="22.5">
      <c r="B213" s="114" t="s">
        <v>1019</v>
      </c>
      <c r="C213" s="115" t="s">
        <v>1020</v>
      </c>
      <c r="D213" s="114" t="s">
        <v>7</v>
      </c>
      <c r="E213" s="114" t="s">
        <v>14</v>
      </c>
      <c r="F213" s="116">
        <v>0.17</v>
      </c>
      <c r="G213" s="117">
        <v>21.65</v>
      </c>
      <c r="H213" s="118">
        <f t="shared" si="36"/>
        <v>17.54</v>
      </c>
      <c r="I213" s="118">
        <f t="shared" si="37"/>
        <v>2.98</v>
      </c>
    </row>
    <row r="214" spans="1:9">
      <c r="B214" s="114">
        <v>43059</v>
      </c>
      <c r="C214" s="115" t="s">
        <v>1025</v>
      </c>
      <c r="D214" s="114" t="s">
        <v>7</v>
      </c>
      <c r="E214" s="114" t="s">
        <v>17</v>
      </c>
      <c r="F214" s="116">
        <v>0.47099999999999997</v>
      </c>
      <c r="G214" s="117">
        <v>8.39</v>
      </c>
      <c r="H214" s="118">
        <f>ROUND(G214-(G214*J$10),2)</f>
        <v>6.8</v>
      </c>
      <c r="I214" s="118">
        <f t="shared" ref="I214" si="38">TRUNC(F214*H214,2)</f>
        <v>3.2</v>
      </c>
    </row>
    <row r="215" spans="1:9">
      <c r="B215" s="54"/>
      <c r="C215" s="54"/>
      <c r="D215" s="54"/>
      <c r="E215" s="54"/>
      <c r="F215" s="151" t="s">
        <v>2</v>
      </c>
      <c r="G215" s="151"/>
      <c r="H215" s="151"/>
      <c r="I215" s="119">
        <f>SUM(I204:I214)</f>
        <v>114.85000000000001</v>
      </c>
    </row>
    <row r="216" spans="1:9">
      <c r="B216" s="54"/>
      <c r="C216" s="54"/>
      <c r="D216" s="154"/>
      <c r="E216" s="154"/>
      <c r="F216" s="55"/>
      <c r="G216" s="56"/>
      <c r="H216" s="56"/>
      <c r="I216" s="56"/>
    </row>
    <row r="217" spans="1:9" ht="29.25" customHeight="1">
      <c r="B217" s="109" t="s">
        <v>62</v>
      </c>
      <c r="C217" s="153" t="s">
        <v>63</v>
      </c>
      <c r="D217" s="153"/>
      <c r="E217" s="153"/>
      <c r="F217" s="153"/>
      <c r="G217" s="153"/>
      <c r="H217" s="153"/>
      <c r="I217" s="153"/>
    </row>
    <row r="218" spans="1:9">
      <c r="A218" s="4"/>
      <c r="B218" s="110" t="s">
        <v>771</v>
      </c>
      <c r="C218" s="111" t="s">
        <v>772</v>
      </c>
      <c r="D218" s="112" t="s">
        <v>773</v>
      </c>
      <c r="E218" s="112" t="s">
        <v>774</v>
      </c>
      <c r="F218" s="112" t="s">
        <v>775</v>
      </c>
      <c r="G218" s="113"/>
      <c r="H218" s="113" t="s">
        <v>776</v>
      </c>
      <c r="I218" s="113" t="s">
        <v>777</v>
      </c>
    </row>
    <row r="219" spans="1:9" ht="22.5">
      <c r="B219" s="114" t="s">
        <v>64</v>
      </c>
      <c r="C219" s="115" t="s">
        <v>65</v>
      </c>
      <c r="D219" s="114" t="s">
        <v>7</v>
      </c>
      <c r="E219" s="114" t="s">
        <v>17</v>
      </c>
      <c r="F219" s="116">
        <v>0.19350000000000001</v>
      </c>
      <c r="G219" s="117">
        <v>16.86</v>
      </c>
      <c r="H219" s="118">
        <f t="shared" ref="H219:H220" si="39">ROUND(G219-(G219*J$10),2)</f>
        <v>13.66</v>
      </c>
      <c r="I219" s="118">
        <f t="shared" ref="I219:I220" si="40">TRUNC(F219*H219,2)</f>
        <v>2.64</v>
      </c>
    </row>
    <row r="220" spans="1:9" ht="22.5">
      <c r="B220" s="114" t="s">
        <v>66</v>
      </c>
      <c r="C220" s="115" t="s">
        <v>67</v>
      </c>
      <c r="D220" s="114" t="s">
        <v>7</v>
      </c>
      <c r="E220" s="114" t="s">
        <v>17</v>
      </c>
      <c r="F220" s="116">
        <v>2.6749000000000001</v>
      </c>
      <c r="G220" s="117">
        <v>13.29</v>
      </c>
      <c r="H220" s="118">
        <f t="shared" si="39"/>
        <v>10.76</v>
      </c>
      <c r="I220" s="118">
        <f t="shared" si="40"/>
        <v>28.78</v>
      </c>
    </row>
    <row r="221" spans="1:9" ht="22.5">
      <c r="B221" s="114" t="s">
        <v>68</v>
      </c>
      <c r="C221" s="115" t="s">
        <v>69</v>
      </c>
      <c r="D221" s="114" t="s">
        <v>7</v>
      </c>
      <c r="E221" s="114" t="s">
        <v>17</v>
      </c>
      <c r="F221" s="116">
        <v>1.4666999999999999</v>
      </c>
      <c r="G221" s="117">
        <v>11.26</v>
      </c>
      <c r="H221" s="118">
        <f t="shared" ref="H221:H245" si="41">ROUND(G221-(G221*J$10),2)</f>
        <v>9.1199999999999992</v>
      </c>
      <c r="I221" s="118">
        <f t="shared" ref="I221:I245" si="42">TRUNC(F221*H221,2)</f>
        <v>13.37</v>
      </c>
    </row>
    <row r="222" spans="1:9" ht="22.5">
      <c r="B222" s="114" t="s">
        <v>70</v>
      </c>
      <c r="C222" s="115" t="s">
        <v>71</v>
      </c>
      <c r="D222" s="114" t="s">
        <v>7</v>
      </c>
      <c r="E222" s="114" t="s">
        <v>17</v>
      </c>
      <c r="F222" s="116">
        <v>0.33379999999999999</v>
      </c>
      <c r="G222" s="117">
        <v>15.85</v>
      </c>
      <c r="H222" s="118">
        <f t="shared" si="41"/>
        <v>12.84</v>
      </c>
      <c r="I222" s="118">
        <f t="shared" si="42"/>
        <v>4.28</v>
      </c>
    </row>
    <row r="223" spans="1:9" ht="22.5">
      <c r="B223" s="114" t="s">
        <v>72</v>
      </c>
      <c r="C223" s="115" t="s">
        <v>73</v>
      </c>
      <c r="D223" s="114" t="s">
        <v>7</v>
      </c>
      <c r="E223" s="114" t="s">
        <v>17</v>
      </c>
      <c r="F223" s="116">
        <v>0.17610000000000001</v>
      </c>
      <c r="G223" s="117">
        <v>14.84</v>
      </c>
      <c r="H223" s="118">
        <f t="shared" si="41"/>
        <v>12.02</v>
      </c>
      <c r="I223" s="118">
        <f t="shared" si="42"/>
        <v>2.11</v>
      </c>
    </row>
    <row r="224" spans="1:9" ht="22.5">
      <c r="B224" s="114" t="s">
        <v>74</v>
      </c>
      <c r="C224" s="115" t="s">
        <v>75</v>
      </c>
      <c r="D224" s="114" t="s">
        <v>7</v>
      </c>
      <c r="E224" s="114" t="s">
        <v>17</v>
      </c>
      <c r="F224" s="116">
        <v>5.57E-2</v>
      </c>
      <c r="G224" s="117">
        <v>13.13</v>
      </c>
      <c r="H224" s="118">
        <f t="shared" si="41"/>
        <v>10.64</v>
      </c>
      <c r="I224" s="118">
        <f t="shared" si="42"/>
        <v>0.59</v>
      </c>
    </row>
    <row r="225" spans="2:9" ht="22.5">
      <c r="B225" s="114" t="s">
        <v>76</v>
      </c>
      <c r="C225" s="115" t="s">
        <v>77</v>
      </c>
      <c r="D225" s="114" t="s">
        <v>7</v>
      </c>
      <c r="E225" s="114" t="s">
        <v>17</v>
      </c>
      <c r="F225" s="116">
        <v>0.41620000000000001</v>
      </c>
      <c r="G225" s="117">
        <v>18.920000000000002</v>
      </c>
      <c r="H225" s="118">
        <f t="shared" si="41"/>
        <v>15.33</v>
      </c>
      <c r="I225" s="118">
        <f t="shared" si="42"/>
        <v>6.38</v>
      </c>
    </row>
    <row r="226" spans="2:9" ht="22.5">
      <c r="B226" s="114" t="s">
        <v>78</v>
      </c>
      <c r="C226" s="115" t="s">
        <v>79</v>
      </c>
      <c r="D226" s="114" t="s">
        <v>7</v>
      </c>
      <c r="E226" s="114" t="s">
        <v>17</v>
      </c>
      <c r="F226" s="116">
        <v>1.4919</v>
      </c>
      <c r="G226" s="117">
        <v>15.96</v>
      </c>
      <c r="H226" s="118">
        <f t="shared" si="41"/>
        <v>12.93</v>
      </c>
      <c r="I226" s="118">
        <f t="shared" si="42"/>
        <v>19.29</v>
      </c>
    </row>
    <row r="227" spans="2:9" ht="22.5">
      <c r="B227" s="114" t="s">
        <v>80</v>
      </c>
      <c r="C227" s="115" t="s">
        <v>81</v>
      </c>
      <c r="D227" s="114" t="s">
        <v>7</v>
      </c>
      <c r="E227" s="114" t="s">
        <v>17</v>
      </c>
      <c r="F227" s="116">
        <v>13.464</v>
      </c>
      <c r="G227" s="117">
        <v>13.21</v>
      </c>
      <c r="H227" s="118">
        <f t="shared" si="41"/>
        <v>10.7</v>
      </c>
      <c r="I227" s="118">
        <f t="shared" si="42"/>
        <v>144.06</v>
      </c>
    </row>
    <row r="228" spans="2:9" ht="22.5">
      <c r="B228" s="114" t="s">
        <v>82</v>
      </c>
      <c r="C228" s="115" t="s">
        <v>83</v>
      </c>
      <c r="D228" s="114" t="s">
        <v>7</v>
      </c>
      <c r="E228" s="114" t="s">
        <v>17</v>
      </c>
      <c r="F228" s="116">
        <v>6.5834999999999999</v>
      </c>
      <c r="G228" s="117">
        <v>12.68</v>
      </c>
      <c r="H228" s="118">
        <f t="shared" si="41"/>
        <v>10.27</v>
      </c>
      <c r="I228" s="118">
        <f t="shared" si="42"/>
        <v>67.61</v>
      </c>
    </row>
    <row r="229" spans="2:9" ht="22.5">
      <c r="B229" s="114" t="s">
        <v>84</v>
      </c>
      <c r="C229" s="115" t="s">
        <v>85</v>
      </c>
      <c r="D229" s="114" t="s">
        <v>7</v>
      </c>
      <c r="E229" s="114" t="s">
        <v>17</v>
      </c>
      <c r="F229" s="116">
        <v>7.8037000000000001</v>
      </c>
      <c r="G229" s="117">
        <v>13.61</v>
      </c>
      <c r="H229" s="118">
        <f t="shared" si="41"/>
        <v>11.02</v>
      </c>
      <c r="I229" s="118">
        <f t="shared" si="42"/>
        <v>85.99</v>
      </c>
    </row>
    <row r="230" spans="2:9" ht="22.5">
      <c r="B230" s="114" t="s">
        <v>86</v>
      </c>
      <c r="C230" s="115" t="s">
        <v>87</v>
      </c>
      <c r="D230" s="114" t="s">
        <v>7</v>
      </c>
      <c r="E230" s="114" t="s">
        <v>17</v>
      </c>
      <c r="F230" s="116">
        <v>18.7774</v>
      </c>
      <c r="G230" s="117">
        <v>11.82</v>
      </c>
      <c r="H230" s="118">
        <f t="shared" si="41"/>
        <v>9.57</v>
      </c>
      <c r="I230" s="118">
        <f t="shared" si="42"/>
        <v>179.69</v>
      </c>
    </row>
    <row r="231" spans="2:9" ht="22.5">
      <c r="B231" s="114" t="s">
        <v>88</v>
      </c>
      <c r="C231" s="115" t="s">
        <v>89</v>
      </c>
      <c r="D231" s="114" t="s">
        <v>7</v>
      </c>
      <c r="E231" s="114" t="s">
        <v>17</v>
      </c>
      <c r="F231" s="116">
        <v>7.7137000000000002</v>
      </c>
      <c r="G231" s="117">
        <v>10.050000000000001</v>
      </c>
      <c r="H231" s="118">
        <f t="shared" si="41"/>
        <v>8.14</v>
      </c>
      <c r="I231" s="118">
        <f t="shared" si="42"/>
        <v>62.78</v>
      </c>
    </row>
    <row r="232" spans="2:9" ht="22.5">
      <c r="B232" s="114" t="s">
        <v>90</v>
      </c>
      <c r="C232" s="115" t="s">
        <v>91</v>
      </c>
      <c r="D232" s="114" t="s">
        <v>7</v>
      </c>
      <c r="E232" s="114" t="s">
        <v>17</v>
      </c>
      <c r="F232" s="116">
        <v>2.4417</v>
      </c>
      <c r="G232" s="117">
        <v>9.7899999999999991</v>
      </c>
      <c r="H232" s="118">
        <f t="shared" si="41"/>
        <v>7.93</v>
      </c>
      <c r="I232" s="118">
        <f t="shared" si="42"/>
        <v>19.36</v>
      </c>
    </row>
    <row r="233" spans="2:9" ht="22.5">
      <c r="B233" s="114" t="s">
        <v>92</v>
      </c>
      <c r="C233" s="115" t="s">
        <v>93</v>
      </c>
      <c r="D233" s="114" t="s">
        <v>7</v>
      </c>
      <c r="E233" s="114" t="s">
        <v>17</v>
      </c>
      <c r="F233" s="116">
        <v>2.4975000000000001</v>
      </c>
      <c r="G233" s="117">
        <v>11.2</v>
      </c>
      <c r="H233" s="118">
        <f t="shared" si="41"/>
        <v>9.07</v>
      </c>
      <c r="I233" s="118">
        <f t="shared" si="42"/>
        <v>22.65</v>
      </c>
    </row>
    <row r="234" spans="2:9" ht="22.5">
      <c r="B234" s="114" t="s">
        <v>94</v>
      </c>
      <c r="C234" s="115" t="s">
        <v>95</v>
      </c>
      <c r="D234" s="114" t="s">
        <v>7</v>
      </c>
      <c r="E234" s="114" t="s">
        <v>17</v>
      </c>
      <c r="F234" s="116">
        <v>2.3778999999999999</v>
      </c>
      <c r="G234" s="117">
        <v>13.61</v>
      </c>
      <c r="H234" s="118">
        <f t="shared" si="41"/>
        <v>11.02</v>
      </c>
      <c r="I234" s="118">
        <f t="shared" si="42"/>
        <v>26.2</v>
      </c>
    </row>
    <row r="235" spans="2:9" ht="22.5">
      <c r="B235" s="114" t="s">
        <v>96</v>
      </c>
      <c r="C235" s="115" t="s">
        <v>97</v>
      </c>
      <c r="D235" s="114" t="s">
        <v>7</v>
      </c>
      <c r="E235" s="114" t="s">
        <v>17</v>
      </c>
      <c r="F235" s="116">
        <v>0.92589999999999995</v>
      </c>
      <c r="G235" s="117">
        <v>13.07</v>
      </c>
      <c r="H235" s="118">
        <f t="shared" si="41"/>
        <v>10.59</v>
      </c>
      <c r="I235" s="118">
        <f t="shared" si="42"/>
        <v>9.8000000000000007</v>
      </c>
    </row>
    <row r="236" spans="2:9" ht="22.5">
      <c r="B236" s="114" t="s">
        <v>98</v>
      </c>
      <c r="C236" s="115" t="s">
        <v>99</v>
      </c>
      <c r="D236" s="114" t="s">
        <v>7</v>
      </c>
      <c r="E236" s="114" t="s">
        <v>17</v>
      </c>
      <c r="F236" s="116">
        <v>2.3201000000000001</v>
      </c>
      <c r="G236" s="117">
        <v>13.99</v>
      </c>
      <c r="H236" s="118">
        <f t="shared" si="41"/>
        <v>11.33</v>
      </c>
      <c r="I236" s="118">
        <f t="shared" si="42"/>
        <v>26.28</v>
      </c>
    </row>
    <row r="237" spans="2:9" ht="22.5">
      <c r="B237" s="114" t="s">
        <v>100</v>
      </c>
      <c r="C237" s="115" t="s">
        <v>101</v>
      </c>
      <c r="D237" s="114" t="s">
        <v>7</v>
      </c>
      <c r="E237" s="114" t="s">
        <v>32</v>
      </c>
      <c r="F237" s="116">
        <v>4.0399999999999998E-2</v>
      </c>
      <c r="G237" s="117">
        <v>618.26</v>
      </c>
      <c r="H237" s="118">
        <f t="shared" si="41"/>
        <v>500.79</v>
      </c>
      <c r="I237" s="118">
        <f t="shared" si="42"/>
        <v>20.23</v>
      </c>
    </row>
    <row r="238" spans="2:9" ht="22.5">
      <c r="B238" s="114" t="s">
        <v>102</v>
      </c>
      <c r="C238" s="115" t="s">
        <v>103</v>
      </c>
      <c r="D238" s="114" t="s">
        <v>7</v>
      </c>
      <c r="E238" s="114" t="s">
        <v>32</v>
      </c>
      <c r="F238" s="116">
        <v>3.0200000000000001E-2</v>
      </c>
      <c r="G238" s="117">
        <v>644.5</v>
      </c>
      <c r="H238" s="118">
        <f t="shared" si="41"/>
        <v>522.04999999999995</v>
      </c>
      <c r="I238" s="118">
        <f t="shared" si="42"/>
        <v>15.76</v>
      </c>
    </row>
    <row r="239" spans="2:9" ht="22.5">
      <c r="B239" s="114" t="s">
        <v>104</v>
      </c>
      <c r="C239" s="115" t="s">
        <v>105</v>
      </c>
      <c r="D239" s="114" t="s">
        <v>7</v>
      </c>
      <c r="E239" s="114" t="s">
        <v>32</v>
      </c>
      <c r="F239" s="116">
        <v>9.8199999999999996E-2</v>
      </c>
      <c r="G239" s="117">
        <v>592.16</v>
      </c>
      <c r="H239" s="118">
        <f t="shared" si="41"/>
        <v>479.65</v>
      </c>
      <c r="I239" s="118">
        <f t="shared" si="42"/>
        <v>47.1</v>
      </c>
    </row>
    <row r="240" spans="2:9" ht="33.75">
      <c r="B240" s="114" t="s">
        <v>106</v>
      </c>
      <c r="C240" s="115" t="s">
        <v>107</v>
      </c>
      <c r="D240" s="114" t="s">
        <v>7</v>
      </c>
      <c r="E240" s="114" t="s">
        <v>32</v>
      </c>
      <c r="F240" s="116">
        <v>0.83130000000000004</v>
      </c>
      <c r="G240" s="117">
        <v>592.72</v>
      </c>
      <c r="H240" s="118">
        <f t="shared" si="41"/>
        <v>480.1</v>
      </c>
      <c r="I240" s="118">
        <f t="shared" si="42"/>
        <v>399.1</v>
      </c>
    </row>
    <row r="241" spans="1:9" ht="22.5">
      <c r="B241" s="114" t="s">
        <v>108</v>
      </c>
      <c r="C241" s="115" t="s">
        <v>109</v>
      </c>
      <c r="D241" s="114" t="s">
        <v>7</v>
      </c>
      <c r="E241" s="114" t="s">
        <v>110</v>
      </c>
      <c r="F241" s="116">
        <v>0.61009999999999998</v>
      </c>
      <c r="G241" s="117">
        <v>81.540000000000006</v>
      </c>
      <c r="H241" s="118">
        <f t="shared" si="41"/>
        <v>66.05</v>
      </c>
      <c r="I241" s="118">
        <f t="shared" si="42"/>
        <v>40.29</v>
      </c>
    </row>
    <row r="242" spans="1:9" ht="22.5">
      <c r="B242" s="114" t="s">
        <v>111</v>
      </c>
      <c r="C242" s="115" t="s">
        <v>112</v>
      </c>
      <c r="D242" s="114" t="s">
        <v>7</v>
      </c>
      <c r="E242" s="114" t="s">
        <v>110</v>
      </c>
      <c r="F242" s="116">
        <v>4.6887999999999996</v>
      </c>
      <c r="G242" s="117">
        <v>42.74</v>
      </c>
      <c r="H242" s="118">
        <f t="shared" si="41"/>
        <v>34.619999999999997</v>
      </c>
      <c r="I242" s="118">
        <f t="shared" si="42"/>
        <v>162.32</v>
      </c>
    </row>
    <row r="243" spans="1:9" ht="33.75">
      <c r="B243" s="114" t="s">
        <v>113</v>
      </c>
      <c r="C243" s="115" t="s">
        <v>114</v>
      </c>
      <c r="D243" s="114" t="s">
        <v>7</v>
      </c>
      <c r="E243" s="114" t="s">
        <v>110</v>
      </c>
      <c r="F243" s="116">
        <v>0.70209999999999995</v>
      </c>
      <c r="G243" s="117">
        <v>72.94</v>
      </c>
      <c r="H243" s="118">
        <f t="shared" si="41"/>
        <v>59.08</v>
      </c>
      <c r="I243" s="118">
        <f t="shared" si="42"/>
        <v>41.48</v>
      </c>
    </row>
    <row r="244" spans="1:9" ht="22.5">
      <c r="B244" s="114" t="s">
        <v>115</v>
      </c>
      <c r="C244" s="115" t="s">
        <v>116</v>
      </c>
      <c r="D244" s="114" t="s">
        <v>7</v>
      </c>
      <c r="E244" s="114" t="s">
        <v>110</v>
      </c>
      <c r="F244" s="116">
        <v>1.8674999999999999</v>
      </c>
      <c r="G244" s="117">
        <v>115.85</v>
      </c>
      <c r="H244" s="118">
        <f t="shared" si="41"/>
        <v>93.84</v>
      </c>
      <c r="I244" s="118">
        <f t="shared" si="42"/>
        <v>175.24</v>
      </c>
    </row>
    <row r="245" spans="1:9" ht="33.75">
      <c r="B245" s="114" t="s">
        <v>117</v>
      </c>
      <c r="C245" s="115" t="s">
        <v>118</v>
      </c>
      <c r="D245" s="114" t="s">
        <v>7</v>
      </c>
      <c r="E245" s="114" t="s">
        <v>110</v>
      </c>
      <c r="F245" s="116">
        <v>0.2324</v>
      </c>
      <c r="G245" s="117">
        <v>252.64</v>
      </c>
      <c r="H245" s="118">
        <f t="shared" si="41"/>
        <v>204.64</v>
      </c>
      <c r="I245" s="118">
        <f t="shared" si="42"/>
        <v>47.55</v>
      </c>
    </row>
    <row r="246" spans="1:9">
      <c r="B246" s="54"/>
      <c r="C246" s="54"/>
      <c r="D246" s="54"/>
      <c r="E246" s="54"/>
      <c r="F246" s="151" t="s">
        <v>2</v>
      </c>
      <c r="G246" s="151"/>
      <c r="H246" s="151"/>
      <c r="I246" s="119">
        <f>SUM(I219:I245)</f>
        <v>1670.9299999999998</v>
      </c>
    </row>
    <row r="247" spans="1:9">
      <c r="B247" s="54"/>
      <c r="C247" s="54"/>
      <c r="D247" s="154"/>
      <c r="E247" s="154"/>
      <c r="F247" s="55"/>
      <c r="G247" s="56"/>
      <c r="H247" s="56"/>
      <c r="I247" s="56"/>
    </row>
    <row r="248" spans="1:9">
      <c r="B248" s="109" t="s">
        <v>137</v>
      </c>
      <c r="C248" s="153" t="s">
        <v>138</v>
      </c>
      <c r="D248" s="153"/>
      <c r="E248" s="153"/>
      <c r="F248" s="153"/>
      <c r="G248" s="153"/>
      <c r="H248" s="153"/>
      <c r="I248" s="153"/>
    </row>
    <row r="249" spans="1:9">
      <c r="A249" s="4"/>
      <c r="B249" s="110" t="s">
        <v>771</v>
      </c>
      <c r="C249" s="111" t="s">
        <v>772</v>
      </c>
      <c r="D249" s="112" t="s">
        <v>773</v>
      </c>
      <c r="E249" s="112" t="s">
        <v>774</v>
      </c>
      <c r="F249" s="112" t="s">
        <v>775</v>
      </c>
      <c r="G249" s="113"/>
      <c r="H249" s="113" t="s">
        <v>776</v>
      </c>
      <c r="I249" s="113" t="s">
        <v>777</v>
      </c>
    </row>
    <row r="250" spans="1:9" ht="22.5">
      <c r="B250" s="114" t="s">
        <v>139</v>
      </c>
      <c r="C250" s="115" t="s">
        <v>140</v>
      </c>
      <c r="D250" s="114" t="s">
        <v>7</v>
      </c>
      <c r="E250" s="114" t="s">
        <v>24</v>
      </c>
      <c r="F250" s="116">
        <v>6.0000000000000001E-3</v>
      </c>
      <c r="G250" s="117">
        <v>9.58</v>
      </c>
      <c r="H250" s="118">
        <f t="shared" ref="H250:H257" si="43">ROUND(G250-(G250*J$10),2)</f>
        <v>7.76</v>
      </c>
      <c r="I250" s="118">
        <f t="shared" ref="I250:I257" si="44">TRUNC(F250*H250,2)</f>
        <v>0.04</v>
      </c>
    </row>
    <row r="251" spans="1:9" ht="22.5">
      <c r="B251" s="114" t="s">
        <v>141</v>
      </c>
      <c r="C251" s="115" t="s">
        <v>142</v>
      </c>
      <c r="D251" s="114" t="s">
        <v>7</v>
      </c>
      <c r="E251" s="114" t="s">
        <v>35</v>
      </c>
      <c r="F251" s="116">
        <v>6</v>
      </c>
      <c r="G251" s="117">
        <v>0.22</v>
      </c>
      <c r="H251" s="118">
        <f t="shared" si="43"/>
        <v>0.18</v>
      </c>
      <c r="I251" s="118">
        <f t="shared" si="44"/>
        <v>1.08</v>
      </c>
    </row>
    <row r="252" spans="1:9">
      <c r="B252" s="114" t="s">
        <v>58</v>
      </c>
      <c r="C252" s="115" t="s">
        <v>59</v>
      </c>
      <c r="D252" s="114" t="s">
        <v>7</v>
      </c>
      <c r="E252" s="114" t="s">
        <v>27</v>
      </c>
      <c r="F252" s="116">
        <v>8.4000000000000005E-2</v>
      </c>
      <c r="G252" s="117">
        <v>21.98</v>
      </c>
      <c r="H252" s="118">
        <f t="shared" si="43"/>
        <v>17.8</v>
      </c>
      <c r="I252" s="118">
        <f t="shared" si="44"/>
        <v>1.49</v>
      </c>
    </row>
    <row r="253" spans="1:9">
      <c r="B253" s="114" t="s">
        <v>38</v>
      </c>
      <c r="C253" s="115" t="s">
        <v>39</v>
      </c>
      <c r="D253" s="114" t="s">
        <v>7</v>
      </c>
      <c r="E253" s="114" t="s">
        <v>27</v>
      </c>
      <c r="F253" s="116">
        <v>0.10199999999999999</v>
      </c>
      <c r="G253" s="117">
        <v>17.27</v>
      </c>
      <c r="H253" s="118">
        <f t="shared" si="43"/>
        <v>13.99</v>
      </c>
      <c r="I253" s="118">
        <f t="shared" si="44"/>
        <v>1.42</v>
      </c>
    </row>
    <row r="254" spans="1:9" ht="33.75">
      <c r="B254" s="114" t="s">
        <v>143</v>
      </c>
      <c r="C254" s="115" t="s">
        <v>144</v>
      </c>
      <c r="D254" s="114" t="s">
        <v>7</v>
      </c>
      <c r="E254" s="114" t="s">
        <v>32</v>
      </c>
      <c r="F254" s="116">
        <v>1.9E-3</v>
      </c>
      <c r="G254" s="117">
        <v>472.23</v>
      </c>
      <c r="H254" s="118">
        <f t="shared" si="43"/>
        <v>382.51</v>
      </c>
      <c r="I254" s="118">
        <f t="shared" si="44"/>
        <v>0.72</v>
      </c>
    </row>
    <row r="255" spans="1:9" ht="22.5">
      <c r="B255" s="114" t="s">
        <v>145</v>
      </c>
      <c r="C255" s="115" t="s">
        <v>146</v>
      </c>
      <c r="D255" s="114" t="s">
        <v>7</v>
      </c>
      <c r="E255" s="114" t="s">
        <v>32</v>
      </c>
      <c r="F255" s="116">
        <v>1.7999999999999999E-2</v>
      </c>
      <c r="G255" s="117">
        <v>442.97</v>
      </c>
      <c r="H255" s="118">
        <f t="shared" si="43"/>
        <v>358.81</v>
      </c>
      <c r="I255" s="118">
        <f t="shared" si="44"/>
        <v>6.45</v>
      </c>
    </row>
    <row r="256" spans="1:9">
      <c r="B256" s="114" t="s">
        <v>147</v>
      </c>
      <c r="C256" s="115" t="s">
        <v>148</v>
      </c>
      <c r="D256" s="114" t="s">
        <v>7</v>
      </c>
      <c r="E256" s="114" t="s">
        <v>17</v>
      </c>
      <c r="F256" s="116">
        <v>0.49</v>
      </c>
      <c r="G256" s="117">
        <v>10.75</v>
      </c>
      <c r="H256" s="118">
        <f t="shared" si="43"/>
        <v>8.7100000000000009</v>
      </c>
      <c r="I256" s="118">
        <f t="shared" si="44"/>
        <v>4.26</v>
      </c>
    </row>
    <row r="257" spans="1:9" ht="22.5">
      <c r="B257" s="114" t="s">
        <v>149</v>
      </c>
      <c r="C257" s="115" t="s">
        <v>150</v>
      </c>
      <c r="D257" s="114" t="s">
        <v>7</v>
      </c>
      <c r="E257" s="114" t="s">
        <v>110</v>
      </c>
      <c r="F257" s="116">
        <v>0.17</v>
      </c>
      <c r="G257" s="117">
        <v>146.26</v>
      </c>
      <c r="H257" s="118">
        <f t="shared" si="43"/>
        <v>118.47</v>
      </c>
      <c r="I257" s="118">
        <f t="shared" si="44"/>
        <v>20.13</v>
      </c>
    </row>
    <row r="258" spans="1:9">
      <c r="B258" s="54"/>
      <c r="C258" s="54"/>
      <c r="D258" s="54"/>
      <c r="E258" s="54"/>
      <c r="F258" s="151" t="s">
        <v>2</v>
      </c>
      <c r="G258" s="151"/>
      <c r="H258" s="151"/>
      <c r="I258" s="119">
        <f>SUM(I250:I257)</f>
        <v>35.589999999999996</v>
      </c>
    </row>
    <row r="259" spans="1:9">
      <c r="B259" s="54"/>
      <c r="C259" s="54"/>
      <c r="D259" s="154"/>
      <c r="E259" s="154"/>
      <c r="F259" s="55"/>
      <c r="G259" s="56"/>
      <c r="H259" s="56"/>
      <c r="I259" s="56"/>
    </row>
    <row r="260" spans="1:9">
      <c r="B260" s="109" t="s">
        <v>151</v>
      </c>
      <c r="C260" s="153" t="s">
        <v>152</v>
      </c>
      <c r="D260" s="153"/>
      <c r="E260" s="153"/>
      <c r="F260" s="153"/>
      <c r="G260" s="153"/>
      <c r="H260" s="153"/>
      <c r="I260" s="153"/>
    </row>
    <row r="261" spans="1:9">
      <c r="A261" s="4"/>
      <c r="B261" s="110" t="s">
        <v>771</v>
      </c>
      <c r="C261" s="111" t="s">
        <v>772</v>
      </c>
      <c r="D261" s="112" t="s">
        <v>773</v>
      </c>
      <c r="E261" s="112" t="s">
        <v>774</v>
      </c>
      <c r="F261" s="112" t="s">
        <v>775</v>
      </c>
      <c r="G261" s="113"/>
      <c r="H261" s="113" t="s">
        <v>776</v>
      </c>
      <c r="I261" s="113" t="s">
        <v>777</v>
      </c>
    </row>
    <row r="262" spans="1:9" ht="22.5">
      <c r="B262" s="114" t="s">
        <v>139</v>
      </c>
      <c r="C262" s="115" t="s">
        <v>140</v>
      </c>
      <c r="D262" s="114" t="s">
        <v>7</v>
      </c>
      <c r="E262" s="114" t="s">
        <v>24</v>
      </c>
      <c r="F262" s="116">
        <v>5.0000000000000001E-3</v>
      </c>
      <c r="G262" s="117">
        <v>9.58</v>
      </c>
      <c r="H262" s="118">
        <f t="shared" ref="H262:H269" si="45">ROUND(G262-(G262*J$10),2)</f>
        <v>7.76</v>
      </c>
      <c r="I262" s="118">
        <f t="shared" ref="I262:I269" si="46">TRUNC(F262*H262,2)</f>
        <v>0.03</v>
      </c>
    </row>
    <row r="263" spans="1:9" ht="22.5">
      <c r="B263" s="114" t="s">
        <v>141</v>
      </c>
      <c r="C263" s="115" t="s">
        <v>142</v>
      </c>
      <c r="D263" s="114" t="s">
        <v>7</v>
      </c>
      <c r="E263" s="114" t="s">
        <v>35</v>
      </c>
      <c r="F263" s="116">
        <v>6</v>
      </c>
      <c r="G263" s="117">
        <v>0.22</v>
      </c>
      <c r="H263" s="118">
        <f t="shared" si="45"/>
        <v>0.18</v>
      </c>
      <c r="I263" s="118">
        <f t="shared" si="46"/>
        <v>1.08</v>
      </c>
    </row>
    <row r="264" spans="1:9">
      <c r="B264" s="114" t="s">
        <v>58</v>
      </c>
      <c r="C264" s="115" t="s">
        <v>59</v>
      </c>
      <c r="D264" s="114" t="s">
        <v>7</v>
      </c>
      <c r="E264" s="114" t="s">
        <v>27</v>
      </c>
      <c r="F264" s="116">
        <v>9.4E-2</v>
      </c>
      <c r="G264" s="117">
        <v>21.98</v>
      </c>
      <c r="H264" s="118">
        <f t="shared" si="45"/>
        <v>17.8</v>
      </c>
      <c r="I264" s="118">
        <f t="shared" si="46"/>
        <v>1.67</v>
      </c>
    </row>
    <row r="265" spans="1:9">
      <c r="B265" s="114" t="s">
        <v>38</v>
      </c>
      <c r="C265" s="115" t="s">
        <v>39</v>
      </c>
      <c r="D265" s="114" t="s">
        <v>7</v>
      </c>
      <c r="E265" s="114" t="s">
        <v>27</v>
      </c>
      <c r="F265" s="116">
        <v>0.107</v>
      </c>
      <c r="G265" s="117">
        <v>17.27</v>
      </c>
      <c r="H265" s="118">
        <f t="shared" si="45"/>
        <v>13.99</v>
      </c>
      <c r="I265" s="118">
        <f t="shared" si="46"/>
        <v>1.49</v>
      </c>
    </row>
    <row r="266" spans="1:9" ht="33.75">
      <c r="B266" s="114" t="s">
        <v>143</v>
      </c>
      <c r="C266" s="115" t="s">
        <v>144</v>
      </c>
      <c r="D266" s="114" t="s">
        <v>7</v>
      </c>
      <c r="E266" s="114" t="s">
        <v>32</v>
      </c>
      <c r="F266" s="116">
        <v>1.9E-3</v>
      </c>
      <c r="G266" s="117">
        <v>472.23</v>
      </c>
      <c r="H266" s="118">
        <f t="shared" si="45"/>
        <v>382.51</v>
      </c>
      <c r="I266" s="118">
        <f t="shared" si="46"/>
        <v>0.72</v>
      </c>
    </row>
    <row r="267" spans="1:9" ht="22.5">
      <c r="B267" s="114" t="s">
        <v>145</v>
      </c>
      <c r="C267" s="115" t="s">
        <v>146</v>
      </c>
      <c r="D267" s="114" t="s">
        <v>7</v>
      </c>
      <c r="E267" s="114" t="s">
        <v>32</v>
      </c>
      <c r="F267" s="116">
        <v>1.2E-2</v>
      </c>
      <c r="G267" s="117">
        <v>442.97</v>
      </c>
      <c r="H267" s="118">
        <f t="shared" si="45"/>
        <v>358.81</v>
      </c>
      <c r="I267" s="118">
        <f t="shared" si="46"/>
        <v>4.3</v>
      </c>
    </row>
    <row r="268" spans="1:9">
      <c r="B268" s="114" t="s">
        <v>153</v>
      </c>
      <c r="C268" s="115" t="s">
        <v>154</v>
      </c>
      <c r="D268" s="114" t="s">
        <v>7</v>
      </c>
      <c r="E268" s="114" t="s">
        <v>17</v>
      </c>
      <c r="F268" s="116">
        <v>0.308</v>
      </c>
      <c r="G268" s="117">
        <v>10.39</v>
      </c>
      <c r="H268" s="118">
        <f t="shared" si="45"/>
        <v>8.42</v>
      </c>
      <c r="I268" s="118">
        <f t="shared" si="46"/>
        <v>2.59</v>
      </c>
    </row>
    <row r="269" spans="1:9" ht="22.5">
      <c r="B269" s="114" t="s">
        <v>149</v>
      </c>
      <c r="C269" s="115" t="s">
        <v>150</v>
      </c>
      <c r="D269" s="114" t="s">
        <v>7</v>
      </c>
      <c r="E269" s="114" t="s">
        <v>110</v>
      </c>
      <c r="F269" s="116">
        <v>0.122</v>
      </c>
      <c r="G269" s="117">
        <v>146.26</v>
      </c>
      <c r="H269" s="118">
        <f t="shared" si="45"/>
        <v>118.47</v>
      </c>
      <c r="I269" s="118">
        <f t="shared" si="46"/>
        <v>14.45</v>
      </c>
    </row>
    <row r="270" spans="1:9">
      <c r="B270" s="54"/>
      <c r="C270" s="54"/>
      <c r="D270" s="54"/>
      <c r="E270" s="54"/>
      <c r="F270" s="151" t="s">
        <v>2</v>
      </c>
      <c r="G270" s="151"/>
      <c r="H270" s="151"/>
      <c r="I270" s="119">
        <f>SUM(I262:I269)</f>
        <v>26.33</v>
      </c>
    </row>
    <row r="271" spans="1:9">
      <c r="B271" s="54"/>
      <c r="C271" s="54"/>
      <c r="D271" s="154"/>
      <c r="E271" s="154"/>
      <c r="F271" s="55"/>
      <c r="G271" s="56"/>
      <c r="H271" s="56"/>
      <c r="I271" s="56"/>
    </row>
    <row r="272" spans="1:9">
      <c r="B272" s="109" t="s">
        <v>155</v>
      </c>
      <c r="C272" s="153" t="s">
        <v>156</v>
      </c>
      <c r="D272" s="153"/>
      <c r="E272" s="153"/>
      <c r="F272" s="153"/>
      <c r="G272" s="153"/>
      <c r="H272" s="153"/>
      <c r="I272" s="153"/>
    </row>
    <row r="273" spans="1:9">
      <c r="A273" s="4"/>
      <c r="B273" s="110" t="s">
        <v>771</v>
      </c>
      <c r="C273" s="111" t="s">
        <v>772</v>
      </c>
      <c r="D273" s="112" t="s">
        <v>773</v>
      </c>
      <c r="E273" s="112" t="s">
        <v>774</v>
      </c>
      <c r="F273" s="112" t="s">
        <v>775</v>
      </c>
      <c r="G273" s="113"/>
      <c r="H273" s="113" t="s">
        <v>776</v>
      </c>
      <c r="I273" s="113" t="s">
        <v>777</v>
      </c>
    </row>
    <row r="274" spans="1:9" ht="22.5">
      <c r="B274" s="114" t="s">
        <v>139</v>
      </c>
      <c r="C274" s="115" t="s">
        <v>140</v>
      </c>
      <c r="D274" s="114" t="s">
        <v>7</v>
      </c>
      <c r="E274" s="114" t="s">
        <v>24</v>
      </c>
      <c r="F274" s="116">
        <v>7.0000000000000001E-3</v>
      </c>
      <c r="G274" s="117">
        <v>9.58</v>
      </c>
      <c r="H274" s="118">
        <f t="shared" ref="H274:H281" si="47">ROUND(G274-(G274*J$10),2)</f>
        <v>7.76</v>
      </c>
      <c r="I274" s="118">
        <f t="shared" ref="I274:I281" si="48">TRUNC(F274*H274,2)</f>
        <v>0.05</v>
      </c>
    </row>
    <row r="275" spans="1:9" ht="22.5">
      <c r="B275" s="114" t="s">
        <v>141</v>
      </c>
      <c r="C275" s="115" t="s">
        <v>142</v>
      </c>
      <c r="D275" s="114" t="s">
        <v>7</v>
      </c>
      <c r="E275" s="114" t="s">
        <v>35</v>
      </c>
      <c r="F275" s="116">
        <v>6</v>
      </c>
      <c r="G275" s="117">
        <v>0.22</v>
      </c>
      <c r="H275" s="118">
        <f t="shared" si="47"/>
        <v>0.18</v>
      </c>
      <c r="I275" s="118">
        <f t="shared" si="48"/>
        <v>1.08</v>
      </c>
    </row>
    <row r="276" spans="1:9">
      <c r="B276" s="114" t="s">
        <v>58</v>
      </c>
      <c r="C276" s="115" t="s">
        <v>59</v>
      </c>
      <c r="D276" s="114" t="s">
        <v>7</v>
      </c>
      <c r="E276" s="114" t="s">
        <v>27</v>
      </c>
      <c r="F276" s="116">
        <v>5.8000000000000003E-2</v>
      </c>
      <c r="G276" s="117">
        <v>21.98</v>
      </c>
      <c r="H276" s="118">
        <f t="shared" si="47"/>
        <v>17.8</v>
      </c>
      <c r="I276" s="118">
        <f t="shared" si="48"/>
        <v>1.03</v>
      </c>
    </row>
    <row r="277" spans="1:9">
      <c r="B277" s="114" t="s">
        <v>38</v>
      </c>
      <c r="C277" s="115" t="s">
        <v>39</v>
      </c>
      <c r="D277" s="114" t="s">
        <v>7</v>
      </c>
      <c r="E277" s="114" t="s">
        <v>27</v>
      </c>
      <c r="F277" s="116">
        <v>8.5999999999999993E-2</v>
      </c>
      <c r="G277" s="117">
        <v>17.27</v>
      </c>
      <c r="H277" s="118">
        <f t="shared" si="47"/>
        <v>13.99</v>
      </c>
      <c r="I277" s="118">
        <f t="shared" si="48"/>
        <v>1.2</v>
      </c>
    </row>
    <row r="278" spans="1:9" ht="33.75">
      <c r="B278" s="114" t="s">
        <v>143</v>
      </c>
      <c r="C278" s="115" t="s">
        <v>144</v>
      </c>
      <c r="D278" s="114" t="s">
        <v>7</v>
      </c>
      <c r="E278" s="114" t="s">
        <v>32</v>
      </c>
      <c r="F278" s="116">
        <v>1.9E-3</v>
      </c>
      <c r="G278" s="117">
        <v>472.23</v>
      </c>
      <c r="H278" s="118">
        <f t="shared" si="47"/>
        <v>382.51</v>
      </c>
      <c r="I278" s="118">
        <f t="shared" si="48"/>
        <v>0.72</v>
      </c>
    </row>
    <row r="279" spans="1:9" ht="22.5">
      <c r="B279" s="114" t="s">
        <v>145</v>
      </c>
      <c r="C279" s="115" t="s">
        <v>146</v>
      </c>
      <c r="D279" s="114" t="s">
        <v>7</v>
      </c>
      <c r="E279" s="114" t="s">
        <v>32</v>
      </c>
      <c r="F279" s="116">
        <v>2.4E-2</v>
      </c>
      <c r="G279" s="117">
        <v>442.97</v>
      </c>
      <c r="H279" s="118">
        <f t="shared" si="47"/>
        <v>358.81</v>
      </c>
      <c r="I279" s="118">
        <f t="shared" si="48"/>
        <v>8.61</v>
      </c>
    </row>
    <row r="280" spans="1:9">
      <c r="B280" s="114" t="s">
        <v>157</v>
      </c>
      <c r="C280" s="115" t="s">
        <v>158</v>
      </c>
      <c r="D280" s="114" t="s">
        <v>7</v>
      </c>
      <c r="E280" s="114" t="s">
        <v>17</v>
      </c>
      <c r="F280" s="116">
        <v>0.79</v>
      </c>
      <c r="G280" s="117">
        <v>10.83</v>
      </c>
      <c r="H280" s="118">
        <f t="shared" si="47"/>
        <v>8.77</v>
      </c>
      <c r="I280" s="118">
        <f t="shared" si="48"/>
        <v>6.92</v>
      </c>
    </row>
    <row r="281" spans="1:9" ht="22.5">
      <c r="B281" s="114" t="s">
        <v>149</v>
      </c>
      <c r="C281" s="115" t="s">
        <v>150</v>
      </c>
      <c r="D281" s="114" t="s">
        <v>7</v>
      </c>
      <c r="E281" s="114" t="s">
        <v>110</v>
      </c>
      <c r="F281" s="116">
        <v>0.214</v>
      </c>
      <c r="G281" s="117">
        <v>146.26</v>
      </c>
      <c r="H281" s="118">
        <f t="shared" si="47"/>
        <v>118.47</v>
      </c>
      <c r="I281" s="118">
        <f t="shared" si="48"/>
        <v>25.35</v>
      </c>
    </row>
    <row r="282" spans="1:9">
      <c r="B282" s="54"/>
      <c r="C282" s="54"/>
      <c r="D282" s="54"/>
      <c r="E282" s="54"/>
      <c r="F282" s="151" t="s">
        <v>2</v>
      </c>
      <c r="G282" s="151"/>
      <c r="H282" s="151"/>
      <c r="I282" s="119">
        <f>SUM(I274:I281)</f>
        <v>44.96</v>
      </c>
    </row>
    <row r="283" spans="1:9">
      <c r="B283" s="54"/>
      <c r="C283" s="54"/>
      <c r="D283" s="154"/>
      <c r="E283" s="154"/>
      <c r="F283" s="55"/>
      <c r="G283" s="56"/>
      <c r="H283" s="56"/>
      <c r="I283" s="56"/>
    </row>
    <row r="284" spans="1:9">
      <c r="B284" s="109" t="s">
        <v>159</v>
      </c>
      <c r="C284" s="153" t="s">
        <v>160</v>
      </c>
      <c r="D284" s="153"/>
      <c r="E284" s="153"/>
      <c r="F284" s="153"/>
      <c r="G284" s="153"/>
      <c r="H284" s="153"/>
      <c r="I284" s="153"/>
    </row>
    <row r="285" spans="1:9">
      <c r="A285" s="4"/>
      <c r="B285" s="110" t="s">
        <v>771</v>
      </c>
      <c r="C285" s="111" t="s">
        <v>772</v>
      </c>
      <c r="D285" s="112" t="s">
        <v>773</v>
      </c>
      <c r="E285" s="112" t="s">
        <v>774</v>
      </c>
      <c r="F285" s="112" t="s">
        <v>775</v>
      </c>
      <c r="G285" s="113"/>
      <c r="H285" s="113" t="s">
        <v>776</v>
      </c>
      <c r="I285" s="113" t="s">
        <v>777</v>
      </c>
    </row>
    <row r="286" spans="1:9" ht="22.5">
      <c r="B286" s="114" t="s">
        <v>139</v>
      </c>
      <c r="C286" s="115" t="s">
        <v>140</v>
      </c>
      <c r="D286" s="114" t="s">
        <v>7</v>
      </c>
      <c r="E286" s="114" t="s">
        <v>24</v>
      </c>
      <c r="F286" s="116">
        <v>6.0000000000000001E-3</v>
      </c>
      <c r="G286" s="117">
        <v>9.58</v>
      </c>
      <c r="H286" s="118">
        <f t="shared" ref="H286:H293" si="49">ROUND(G286-(G286*J$10),2)</f>
        <v>7.76</v>
      </c>
      <c r="I286" s="118">
        <f t="shared" ref="I286:I293" si="50">TRUNC(F286*H286,2)</f>
        <v>0.04</v>
      </c>
    </row>
    <row r="287" spans="1:9" ht="22.5">
      <c r="B287" s="114" t="s">
        <v>141</v>
      </c>
      <c r="C287" s="115" t="s">
        <v>142</v>
      </c>
      <c r="D287" s="114" t="s">
        <v>7</v>
      </c>
      <c r="E287" s="114" t="s">
        <v>35</v>
      </c>
      <c r="F287" s="116">
        <v>6</v>
      </c>
      <c r="G287" s="117">
        <v>0.22</v>
      </c>
      <c r="H287" s="118">
        <f t="shared" si="49"/>
        <v>0.18</v>
      </c>
      <c r="I287" s="118">
        <f t="shared" si="50"/>
        <v>1.08</v>
      </c>
    </row>
    <row r="288" spans="1:9">
      <c r="B288" s="114" t="s">
        <v>58</v>
      </c>
      <c r="C288" s="115" t="s">
        <v>59</v>
      </c>
      <c r="D288" s="114" t="s">
        <v>7</v>
      </c>
      <c r="E288" s="114" t="s">
        <v>27</v>
      </c>
      <c r="F288" s="116">
        <v>8.4000000000000005E-2</v>
      </c>
      <c r="G288" s="117">
        <v>21.98</v>
      </c>
      <c r="H288" s="118">
        <f t="shared" si="49"/>
        <v>17.8</v>
      </c>
      <c r="I288" s="118">
        <f t="shared" si="50"/>
        <v>1.49</v>
      </c>
    </row>
    <row r="289" spans="1:9">
      <c r="B289" s="114" t="s">
        <v>38</v>
      </c>
      <c r="C289" s="115" t="s">
        <v>39</v>
      </c>
      <c r="D289" s="114" t="s">
        <v>7</v>
      </c>
      <c r="E289" s="114" t="s">
        <v>27</v>
      </c>
      <c r="F289" s="116">
        <v>0.10199999999999999</v>
      </c>
      <c r="G289" s="117">
        <v>17.27</v>
      </c>
      <c r="H289" s="118">
        <f t="shared" si="49"/>
        <v>13.99</v>
      </c>
      <c r="I289" s="118">
        <f t="shared" si="50"/>
        <v>1.42</v>
      </c>
    </row>
    <row r="290" spans="1:9" ht="33.75">
      <c r="B290" s="114" t="s">
        <v>143</v>
      </c>
      <c r="C290" s="115" t="s">
        <v>144</v>
      </c>
      <c r="D290" s="114" t="s">
        <v>7</v>
      </c>
      <c r="E290" s="114" t="s">
        <v>32</v>
      </c>
      <c r="F290" s="116">
        <v>1.9E-3</v>
      </c>
      <c r="G290" s="117">
        <v>472.23</v>
      </c>
      <c r="H290" s="118">
        <f t="shared" si="49"/>
        <v>382.51</v>
      </c>
      <c r="I290" s="118">
        <f t="shared" si="50"/>
        <v>0.72</v>
      </c>
    </row>
    <row r="291" spans="1:9" ht="22.5">
      <c r="B291" s="114" t="s">
        <v>145</v>
      </c>
      <c r="C291" s="115" t="s">
        <v>146</v>
      </c>
      <c r="D291" s="114" t="s">
        <v>7</v>
      </c>
      <c r="E291" s="114" t="s">
        <v>32</v>
      </c>
      <c r="F291" s="116">
        <v>1.7999999999999999E-2</v>
      </c>
      <c r="G291" s="117">
        <v>442.97</v>
      </c>
      <c r="H291" s="118">
        <f t="shared" si="49"/>
        <v>358.81</v>
      </c>
      <c r="I291" s="118">
        <f t="shared" si="50"/>
        <v>6.45</v>
      </c>
    </row>
    <row r="292" spans="1:9">
      <c r="B292" s="114" t="s">
        <v>147</v>
      </c>
      <c r="C292" s="115" t="s">
        <v>148</v>
      </c>
      <c r="D292" s="114" t="s">
        <v>7</v>
      </c>
      <c r="E292" s="114" t="s">
        <v>17</v>
      </c>
      <c r="F292" s="116">
        <v>0.49</v>
      </c>
      <c r="G292" s="117">
        <v>10.75</v>
      </c>
      <c r="H292" s="118">
        <f t="shared" si="49"/>
        <v>8.7100000000000009</v>
      </c>
      <c r="I292" s="118">
        <f t="shared" si="50"/>
        <v>4.26</v>
      </c>
    </row>
    <row r="293" spans="1:9" ht="22.5">
      <c r="B293" s="114" t="s">
        <v>149</v>
      </c>
      <c r="C293" s="115" t="s">
        <v>150</v>
      </c>
      <c r="D293" s="114" t="s">
        <v>7</v>
      </c>
      <c r="E293" s="114" t="s">
        <v>110</v>
      </c>
      <c r="F293" s="116">
        <v>0.16400000000000001</v>
      </c>
      <c r="G293" s="117">
        <v>146.26</v>
      </c>
      <c r="H293" s="118">
        <f t="shared" si="49"/>
        <v>118.47</v>
      </c>
      <c r="I293" s="118">
        <f t="shared" si="50"/>
        <v>19.420000000000002</v>
      </c>
    </row>
    <row r="294" spans="1:9">
      <c r="B294" s="54"/>
      <c r="C294" s="54"/>
      <c r="D294" s="54"/>
      <c r="E294" s="54"/>
      <c r="F294" s="151" t="s">
        <v>2</v>
      </c>
      <c r="G294" s="151"/>
      <c r="H294" s="151"/>
      <c r="I294" s="119">
        <f>SUM(I286:I293)</f>
        <v>34.880000000000003</v>
      </c>
    </row>
    <row r="295" spans="1:9">
      <c r="B295" s="54"/>
      <c r="C295" s="54"/>
      <c r="D295" s="154"/>
      <c r="E295" s="154"/>
      <c r="F295" s="55"/>
      <c r="G295" s="56"/>
      <c r="H295" s="56"/>
      <c r="I295" s="56"/>
    </row>
    <row r="296" spans="1:9" ht="33.75" customHeight="1">
      <c r="B296" s="109" t="s">
        <v>161</v>
      </c>
      <c r="C296" s="153" t="s">
        <v>162</v>
      </c>
      <c r="D296" s="153"/>
      <c r="E296" s="153"/>
      <c r="F296" s="153"/>
      <c r="G296" s="153"/>
      <c r="H296" s="153"/>
      <c r="I296" s="153"/>
    </row>
    <row r="297" spans="1:9">
      <c r="A297" s="4"/>
      <c r="B297" s="110" t="s">
        <v>771</v>
      </c>
      <c r="C297" s="111" t="s">
        <v>772</v>
      </c>
      <c r="D297" s="112" t="s">
        <v>773</v>
      </c>
      <c r="E297" s="112" t="s">
        <v>774</v>
      </c>
      <c r="F297" s="112" t="s">
        <v>775</v>
      </c>
      <c r="G297" s="113"/>
      <c r="H297" s="113" t="s">
        <v>776</v>
      </c>
      <c r="I297" s="113" t="s">
        <v>777</v>
      </c>
    </row>
    <row r="298" spans="1:9" ht="22.5">
      <c r="B298" s="114" t="s">
        <v>163</v>
      </c>
      <c r="C298" s="115" t="s">
        <v>164</v>
      </c>
      <c r="D298" s="114" t="s">
        <v>7</v>
      </c>
      <c r="E298" s="114" t="s">
        <v>35</v>
      </c>
      <c r="F298" s="116">
        <v>13.6</v>
      </c>
      <c r="G298" s="117">
        <v>1.81</v>
      </c>
      <c r="H298" s="118">
        <f t="shared" ref="H298:H303" si="51">ROUND(G298-(G298*J$10),2)</f>
        <v>1.47</v>
      </c>
      <c r="I298" s="118">
        <f t="shared" ref="I298:I303" si="52">TRUNC(F298*H298,2)</f>
        <v>19.989999999999998</v>
      </c>
    </row>
    <row r="299" spans="1:9">
      <c r="B299" s="114" t="s">
        <v>129</v>
      </c>
      <c r="C299" s="115" t="s">
        <v>130</v>
      </c>
      <c r="D299" s="114" t="s">
        <v>7</v>
      </c>
      <c r="E299" s="114" t="s">
        <v>131</v>
      </c>
      <c r="F299" s="116">
        <v>5.0000000000000001E-3</v>
      </c>
      <c r="G299" s="117">
        <v>40.04</v>
      </c>
      <c r="H299" s="118">
        <f t="shared" si="51"/>
        <v>32.43</v>
      </c>
      <c r="I299" s="118">
        <f t="shared" si="52"/>
        <v>0.16</v>
      </c>
    </row>
    <row r="300" spans="1:9" ht="22.5">
      <c r="B300" s="114" t="s">
        <v>165</v>
      </c>
      <c r="C300" s="115" t="s">
        <v>166</v>
      </c>
      <c r="D300" s="114" t="s">
        <v>7</v>
      </c>
      <c r="E300" s="114" t="s">
        <v>14</v>
      </c>
      <c r="F300" s="116">
        <v>0.42</v>
      </c>
      <c r="G300" s="117">
        <v>2.38</v>
      </c>
      <c r="H300" s="118">
        <f t="shared" si="51"/>
        <v>1.93</v>
      </c>
      <c r="I300" s="118">
        <f t="shared" si="52"/>
        <v>0.81</v>
      </c>
    </row>
    <row r="301" spans="1:9">
      <c r="B301" s="114" t="s">
        <v>58</v>
      </c>
      <c r="C301" s="115" t="s">
        <v>59</v>
      </c>
      <c r="D301" s="114" t="s">
        <v>7</v>
      </c>
      <c r="E301" s="114" t="s">
        <v>27</v>
      </c>
      <c r="F301" s="116">
        <v>0.59</v>
      </c>
      <c r="G301" s="117">
        <v>21.98</v>
      </c>
      <c r="H301" s="118">
        <f t="shared" si="51"/>
        <v>17.8</v>
      </c>
      <c r="I301" s="118">
        <f t="shared" si="52"/>
        <v>10.5</v>
      </c>
    </row>
    <row r="302" spans="1:9">
      <c r="B302" s="114" t="s">
        <v>38</v>
      </c>
      <c r="C302" s="115" t="s">
        <v>39</v>
      </c>
      <c r="D302" s="114" t="s">
        <v>7</v>
      </c>
      <c r="E302" s="114" t="s">
        <v>27</v>
      </c>
      <c r="F302" s="116">
        <v>0.29499999999999998</v>
      </c>
      <c r="G302" s="117">
        <v>17.27</v>
      </c>
      <c r="H302" s="118">
        <f t="shared" si="51"/>
        <v>13.99</v>
      </c>
      <c r="I302" s="118">
        <f t="shared" si="52"/>
        <v>4.12</v>
      </c>
    </row>
    <row r="303" spans="1:9" ht="33.75">
      <c r="B303" s="114" t="s">
        <v>167</v>
      </c>
      <c r="C303" s="115" t="s">
        <v>168</v>
      </c>
      <c r="D303" s="114" t="s">
        <v>7</v>
      </c>
      <c r="E303" s="114" t="s">
        <v>32</v>
      </c>
      <c r="F303" s="116">
        <v>1.04E-2</v>
      </c>
      <c r="G303" s="117">
        <v>492.32</v>
      </c>
      <c r="H303" s="118">
        <f t="shared" si="51"/>
        <v>398.78</v>
      </c>
      <c r="I303" s="118">
        <f t="shared" si="52"/>
        <v>4.1399999999999997</v>
      </c>
    </row>
    <row r="304" spans="1:9">
      <c r="B304" s="54"/>
      <c r="C304" s="54"/>
      <c r="D304" s="54"/>
      <c r="E304" s="54"/>
      <c r="F304" s="151" t="s">
        <v>2</v>
      </c>
      <c r="G304" s="151"/>
      <c r="H304" s="151"/>
      <c r="I304" s="119">
        <f>SUM(I298:I303)</f>
        <v>39.72</v>
      </c>
    </row>
    <row r="305" spans="1:9">
      <c r="B305" s="54"/>
      <c r="C305" s="54"/>
      <c r="D305" s="154"/>
      <c r="E305" s="154"/>
      <c r="F305" s="55"/>
      <c r="G305" s="56"/>
      <c r="H305" s="56"/>
      <c r="I305" s="56"/>
    </row>
    <row r="306" spans="1:9">
      <c r="B306" s="109" t="s">
        <v>169</v>
      </c>
      <c r="C306" s="153" t="s">
        <v>170</v>
      </c>
      <c r="D306" s="153"/>
      <c r="E306" s="153"/>
      <c r="F306" s="153"/>
      <c r="G306" s="153"/>
      <c r="H306" s="153"/>
      <c r="I306" s="153"/>
    </row>
    <row r="307" spans="1:9">
      <c r="A307" s="4"/>
      <c r="B307" s="110" t="s">
        <v>771</v>
      </c>
      <c r="C307" s="111" t="s">
        <v>772</v>
      </c>
      <c r="D307" s="112" t="s">
        <v>773</v>
      </c>
      <c r="E307" s="112" t="s">
        <v>774</v>
      </c>
      <c r="F307" s="112" t="s">
        <v>775</v>
      </c>
      <c r="G307" s="113"/>
      <c r="H307" s="113" t="s">
        <v>776</v>
      </c>
      <c r="I307" s="113" t="s">
        <v>777</v>
      </c>
    </row>
    <row r="308" spans="1:9">
      <c r="B308" s="114" t="s">
        <v>171</v>
      </c>
      <c r="C308" s="115" t="s">
        <v>172</v>
      </c>
      <c r="D308" s="114" t="s">
        <v>7</v>
      </c>
      <c r="E308" s="114" t="s">
        <v>35</v>
      </c>
      <c r="F308" s="116">
        <v>5.34</v>
      </c>
      <c r="G308" s="117">
        <v>2.58</v>
      </c>
      <c r="H308" s="118">
        <f t="shared" ref="H308:H313" si="53">ROUND(G308-(G308*J$10),2)</f>
        <v>2.09</v>
      </c>
      <c r="I308" s="118">
        <f t="shared" ref="I308:I313" si="54">TRUNC(F308*H308,2)</f>
        <v>11.16</v>
      </c>
    </row>
    <row r="309" spans="1:9">
      <c r="B309" s="114" t="s">
        <v>58</v>
      </c>
      <c r="C309" s="115" t="s">
        <v>59</v>
      </c>
      <c r="D309" s="114" t="s">
        <v>7</v>
      </c>
      <c r="E309" s="114" t="s">
        <v>27</v>
      </c>
      <c r="F309" s="116">
        <v>0.253</v>
      </c>
      <c r="G309" s="117">
        <v>21.98</v>
      </c>
      <c r="H309" s="118">
        <f t="shared" si="53"/>
        <v>17.8</v>
      </c>
      <c r="I309" s="118">
        <f t="shared" si="54"/>
        <v>4.5</v>
      </c>
    </row>
    <row r="310" spans="1:9">
      <c r="B310" s="114" t="s">
        <v>38</v>
      </c>
      <c r="C310" s="115" t="s">
        <v>39</v>
      </c>
      <c r="D310" s="114" t="s">
        <v>7</v>
      </c>
      <c r="E310" s="114" t="s">
        <v>27</v>
      </c>
      <c r="F310" s="116">
        <v>0.126</v>
      </c>
      <c r="G310" s="117">
        <v>17.27</v>
      </c>
      <c r="H310" s="118">
        <f t="shared" si="53"/>
        <v>13.99</v>
      </c>
      <c r="I310" s="118">
        <f t="shared" si="54"/>
        <v>1.76</v>
      </c>
    </row>
    <row r="311" spans="1:9" ht="33.75">
      <c r="B311" s="114" t="s">
        <v>143</v>
      </c>
      <c r="C311" s="115" t="s">
        <v>144</v>
      </c>
      <c r="D311" s="114" t="s">
        <v>7</v>
      </c>
      <c r="E311" s="114" t="s">
        <v>32</v>
      </c>
      <c r="F311" s="116">
        <v>1.4E-3</v>
      </c>
      <c r="G311" s="117">
        <v>472.23</v>
      </c>
      <c r="H311" s="118">
        <f t="shared" si="53"/>
        <v>382.51</v>
      </c>
      <c r="I311" s="118">
        <f t="shared" si="54"/>
        <v>0.53</v>
      </c>
    </row>
    <row r="312" spans="1:9">
      <c r="B312" s="114" t="s">
        <v>157</v>
      </c>
      <c r="C312" s="115" t="s">
        <v>158</v>
      </c>
      <c r="D312" s="114" t="s">
        <v>7</v>
      </c>
      <c r="E312" s="114" t="s">
        <v>17</v>
      </c>
      <c r="F312" s="116">
        <v>0.79</v>
      </c>
      <c r="G312" s="117">
        <v>10.83</v>
      </c>
      <c r="H312" s="118">
        <f t="shared" si="53"/>
        <v>8.77</v>
      </c>
      <c r="I312" s="118">
        <f t="shared" si="54"/>
        <v>6.92</v>
      </c>
    </row>
    <row r="313" spans="1:9" ht="22.5">
      <c r="B313" s="114" t="s">
        <v>173</v>
      </c>
      <c r="C313" s="115" t="s">
        <v>174</v>
      </c>
      <c r="D313" s="114" t="s">
        <v>7</v>
      </c>
      <c r="E313" s="114" t="s">
        <v>32</v>
      </c>
      <c r="F313" s="116">
        <v>1.14E-2</v>
      </c>
      <c r="G313" s="117">
        <v>530.01</v>
      </c>
      <c r="H313" s="118">
        <f t="shared" si="53"/>
        <v>429.31</v>
      </c>
      <c r="I313" s="118">
        <f t="shared" si="54"/>
        <v>4.8899999999999997</v>
      </c>
    </row>
    <row r="314" spans="1:9">
      <c r="B314" s="54"/>
      <c r="C314" s="54"/>
      <c r="D314" s="54"/>
      <c r="E314" s="54"/>
      <c r="F314" s="151" t="s">
        <v>2</v>
      </c>
      <c r="G314" s="151"/>
      <c r="H314" s="151"/>
      <c r="I314" s="119">
        <f>SUM(I308:I313)</f>
        <v>29.760000000000005</v>
      </c>
    </row>
    <row r="315" spans="1:9">
      <c r="B315" s="54"/>
      <c r="C315" s="54"/>
      <c r="D315" s="154"/>
      <c r="E315" s="154"/>
      <c r="F315" s="55"/>
      <c r="G315" s="56"/>
      <c r="H315" s="56"/>
      <c r="I315" s="56"/>
    </row>
    <row r="316" spans="1:9">
      <c r="B316" s="109" t="s">
        <v>175</v>
      </c>
      <c r="C316" s="153" t="s">
        <v>1026</v>
      </c>
      <c r="D316" s="153"/>
      <c r="E316" s="153"/>
      <c r="F316" s="153"/>
      <c r="G316" s="153"/>
      <c r="H316" s="153"/>
      <c r="I316" s="153"/>
    </row>
    <row r="317" spans="1:9">
      <c r="A317" s="4"/>
      <c r="B317" s="110" t="s">
        <v>771</v>
      </c>
      <c r="C317" s="111" t="s">
        <v>772</v>
      </c>
      <c r="D317" s="112" t="s">
        <v>773</v>
      </c>
      <c r="E317" s="112" t="s">
        <v>774</v>
      </c>
      <c r="F317" s="112" t="s">
        <v>775</v>
      </c>
      <c r="G317" s="113"/>
      <c r="H317" s="113" t="s">
        <v>776</v>
      </c>
      <c r="I317" s="113" t="s">
        <v>777</v>
      </c>
    </row>
    <row r="318" spans="1:9">
      <c r="B318" s="114" t="s">
        <v>189</v>
      </c>
      <c r="C318" s="115" t="s">
        <v>190</v>
      </c>
      <c r="D318" s="114" t="s">
        <v>179</v>
      </c>
      <c r="E318" s="114" t="s">
        <v>191</v>
      </c>
      <c r="F318" s="116">
        <v>0.5</v>
      </c>
      <c r="G318" s="117">
        <v>18.920000000000002</v>
      </c>
      <c r="H318" s="118">
        <f>ROUND(G318-(G318*J$10),2)</f>
        <v>15.33</v>
      </c>
      <c r="I318" s="118">
        <f>ROUND(F318*H318,2)</f>
        <v>7.67</v>
      </c>
    </row>
    <row r="319" spans="1:9" ht="33.75">
      <c r="B319" s="114" t="s">
        <v>177</v>
      </c>
      <c r="C319" s="115" t="s">
        <v>178</v>
      </c>
      <c r="D319" s="114" t="s">
        <v>179</v>
      </c>
      <c r="E319" s="114" t="s">
        <v>180</v>
      </c>
      <c r="F319" s="116">
        <v>2</v>
      </c>
      <c r="G319" s="117">
        <v>140.47999999999999</v>
      </c>
      <c r="H319" s="118">
        <f>ROUND(G319-(G319*J$10),2)</f>
        <v>113.79</v>
      </c>
      <c r="I319" s="118">
        <f>ROUND(F319*H319,2)</f>
        <v>227.58</v>
      </c>
    </row>
    <row r="320" spans="1:9">
      <c r="B320" s="114" t="s">
        <v>186</v>
      </c>
      <c r="C320" s="115" t="s">
        <v>187</v>
      </c>
      <c r="D320" s="114" t="s">
        <v>179</v>
      </c>
      <c r="E320" s="114" t="s">
        <v>188</v>
      </c>
      <c r="F320" s="116">
        <v>3.78</v>
      </c>
      <c r="G320" s="117">
        <v>443.78</v>
      </c>
      <c r="H320" s="118">
        <f>ROUND(G320-(G320*J$10),2)</f>
        <v>359.46</v>
      </c>
      <c r="I320" s="118">
        <f>ROUND(F320*H320,2)</f>
        <v>1358.76</v>
      </c>
    </row>
    <row r="321" spans="1:9" ht="22.5">
      <c r="B321" s="114" t="s">
        <v>181</v>
      </c>
      <c r="C321" s="115" t="s">
        <v>182</v>
      </c>
      <c r="D321" s="114" t="s">
        <v>179</v>
      </c>
      <c r="E321" s="114" t="s">
        <v>183</v>
      </c>
      <c r="F321" s="116">
        <v>2</v>
      </c>
      <c r="G321" s="117">
        <v>669.41</v>
      </c>
      <c r="H321" s="118">
        <f t="shared" ref="H321:H322" si="55">ROUND(G321-(G321*J$10),2)</f>
        <v>542.22</v>
      </c>
      <c r="I321" s="118">
        <f>ROUND(F321*H321,2)</f>
        <v>1084.44</v>
      </c>
    </row>
    <row r="322" spans="1:9" ht="22.5">
      <c r="B322" s="114" t="s">
        <v>184</v>
      </c>
      <c r="C322" s="115" t="s">
        <v>185</v>
      </c>
      <c r="D322" s="114" t="s">
        <v>179</v>
      </c>
      <c r="E322" s="114" t="s">
        <v>183</v>
      </c>
      <c r="F322" s="116">
        <v>2</v>
      </c>
      <c r="G322" s="117">
        <v>131.49</v>
      </c>
      <c r="H322" s="118">
        <f t="shared" si="55"/>
        <v>106.51</v>
      </c>
      <c r="I322" s="118">
        <f>ROUND(F322*H322,2)</f>
        <v>213.02</v>
      </c>
    </row>
    <row r="323" spans="1:9">
      <c r="B323" s="54"/>
      <c r="C323" s="54"/>
      <c r="D323" s="54"/>
      <c r="E323" s="54"/>
      <c r="F323" s="151" t="s">
        <v>2</v>
      </c>
      <c r="G323" s="151"/>
      <c r="H323" s="151"/>
      <c r="I323" s="119">
        <f>SUM(I318:I322)</f>
        <v>2891.47</v>
      </c>
    </row>
    <row r="324" spans="1:9">
      <c r="B324" s="54"/>
      <c r="C324" s="54"/>
      <c r="D324" s="154"/>
      <c r="E324" s="154"/>
      <c r="F324" s="55"/>
      <c r="G324" s="56"/>
      <c r="H324" s="56"/>
      <c r="I324" s="56"/>
    </row>
    <row r="325" spans="1:9" ht="25.5" customHeight="1">
      <c r="B325" s="109" t="s">
        <v>192</v>
      </c>
      <c r="C325" s="153" t="s">
        <v>193</v>
      </c>
      <c r="D325" s="153"/>
      <c r="E325" s="153"/>
      <c r="F325" s="153"/>
      <c r="G325" s="153"/>
      <c r="H325" s="153"/>
      <c r="I325" s="153"/>
    </row>
    <row r="326" spans="1:9">
      <c r="A326" s="4"/>
      <c r="B326" s="110" t="s">
        <v>771</v>
      </c>
      <c r="C326" s="111" t="s">
        <v>772</v>
      </c>
      <c r="D326" s="112" t="s">
        <v>773</v>
      </c>
      <c r="E326" s="112" t="s">
        <v>774</v>
      </c>
      <c r="F326" s="112" t="s">
        <v>775</v>
      </c>
      <c r="G326" s="113"/>
      <c r="H326" s="113" t="s">
        <v>776</v>
      </c>
      <c r="I326" s="113" t="s">
        <v>777</v>
      </c>
    </row>
    <row r="327" spans="1:9">
      <c r="B327" s="114" t="s">
        <v>194</v>
      </c>
      <c r="C327" s="115" t="s">
        <v>195</v>
      </c>
      <c r="D327" s="114" t="s">
        <v>7</v>
      </c>
      <c r="E327" s="114" t="s">
        <v>35</v>
      </c>
      <c r="F327" s="116">
        <v>0.38600000000000001</v>
      </c>
      <c r="G327" s="117">
        <v>30.5</v>
      </c>
      <c r="H327" s="118">
        <f t="shared" ref="H327:H330" si="56">ROUND(G327-(G327*J$10),2)</f>
        <v>24.71</v>
      </c>
      <c r="I327" s="118">
        <f t="shared" ref="I327:I330" si="57">TRUNC(F327*H327,2)</f>
        <v>9.5299999999999994</v>
      </c>
    </row>
    <row r="328" spans="1:9" ht="45">
      <c r="B328" s="114" t="s">
        <v>196</v>
      </c>
      <c r="C328" s="115" t="s">
        <v>197</v>
      </c>
      <c r="D328" s="114" t="s">
        <v>7</v>
      </c>
      <c r="E328" s="114" t="s">
        <v>35</v>
      </c>
      <c r="F328" s="116">
        <v>1</v>
      </c>
      <c r="G328" s="117">
        <v>579.04999999999995</v>
      </c>
      <c r="H328" s="118">
        <f t="shared" si="56"/>
        <v>469.03</v>
      </c>
      <c r="I328" s="118">
        <f t="shared" si="57"/>
        <v>469.03</v>
      </c>
    </row>
    <row r="329" spans="1:9">
      <c r="B329" s="114" t="s">
        <v>198</v>
      </c>
      <c r="C329" s="115" t="s">
        <v>199</v>
      </c>
      <c r="D329" s="114" t="s">
        <v>7</v>
      </c>
      <c r="E329" s="114" t="s">
        <v>27</v>
      </c>
      <c r="F329" s="116">
        <v>0.55500000000000005</v>
      </c>
      <c r="G329" s="117">
        <v>21.79</v>
      </c>
      <c r="H329" s="118">
        <f t="shared" si="56"/>
        <v>17.649999999999999</v>
      </c>
      <c r="I329" s="118">
        <f t="shared" si="57"/>
        <v>9.7899999999999991</v>
      </c>
    </row>
    <row r="330" spans="1:9">
      <c r="B330" s="114">
        <v>88316</v>
      </c>
      <c r="C330" s="115" t="s">
        <v>39</v>
      </c>
      <c r="D330" s="114" t="s">
        <v>7</v>
      </c>
      <c r="E330" s="114" t="s">
        <v>27</v>
      </c>
      <c r="F330" s="116">
        <v>0.27800000000000002</v>
      </c>
      <c r="G330" s="117">
        <v>17.27</v>
      </c>
      <c r="H330" s="118">
        <f t="shared" si="56"/>
        <v>13.99</v>
      </c>
      <c r="I330" s="118">
        <f t="shared" si="57"/>
        <v>3.88</v>
      </c>
    </row>
    <row r="331" spans="1:9">
      <c r="B331" s="54"/>
      <c r="C331" s="54"/>
      <c r="D331" s="54"/>
      <c r="E331" s="54"/>
      <c r="F331" s="151" t="s">
        <v>2</v>
      </c>
      <c r="G331" s="151"/>
      <c r="H331" s="151"/>
      <c r="I331" s="119">
        <f>SUM(I327:I330)</f>
        <v>492.22999999999996</v>
      </c>
    </row>
    <row r="332" spans="1:9">
      <c r="B332" s="54"/>
      <c r="C332" s="54"/>
      <c r="D332" s="154"/>
      <c r="E332" s="154"/>
      <c r="F332" s="55"/>
      <c r="G332" s="56"/>
      <c r="H332" s="56"/>
      <c r="I332" s="56"/>
    </row>
    <row r="333" spans="1:9" ht="42" customHeight="1">
      <c r="B333" s="109" t="s">
        <v>200</v>
      </c>
      <c r="C333" s="153" t="s">
        <v>201</v>
      </c>
      <c r="D333" s="153"/>
      <c r="E333" s="153"/>
      <c r="F333" s="153"/>
      <c r="G333" s="153"/>
      <c r="H333" s="153"/>
      <c r="I333" s="153"/>
    </row>
    <row r="334" spans="1:9">
      <c r="A334" s="4"/>
      <c r="B334" s="110" t="s">
        <v>771</v>
      </c>
      <c r="C334" s="111" t="s">
        <v>772</v>
      </c>
      <c r="D334" s="112" t="s">
        <v>773</v>
      </c>
      <c r="E334" s="112" t="s">
        <v>774</v>
      </c>
      <c r="F334" s="112" t="s">
        <v>775</v>
      </c>
      <c r="G334" s="113"/>
      <c r="H334" s="113" t="s">
        <v>776</v>
      </c>
      <c r="I334" s="113" t="s">
        <v>777</v>
      </c>
    </row>
    <row r="335" spans="1:9" ht="22.5">
      <c r="B335" s="114" t="s">
        <v>202</v>
      </c>
      <c r="C335" s="115" t="s">
        <v>203</v>
      </c>
      <c r="D335" s="114" t="s">
        <v>7</v>
      </c>
      <c r="E335" s="114" t="s">
        <v>14</v>
      </c>
      <c r="F335" s="116">
        <v>10.199999999999999</v>
      </c>
      <c r="G335" s="117">
        <v>10.8</v>
      </c>
      <c r="H335" s="118">
        <f t="shared" ref="H335:H337" si="58">ROUND(G335-(G335*J$10),2)</f>
        <v>8.75</v>
      </c>
      <c r="I335" s="118">
        <f t="shared" ref="I335:I337" si="59">TRUNC(F335*H335,2)</f>
        <v>89.25</v>
      </c>
    </row>
    <row r="336" spans="1:9" ht="22.5">
      <c r="B336" s="114" t="s">
        <v>204</v>
      </c>
      <c r="C336" s="115" t="s">
        <v>205</v>
      </c>
      <c r="D336" s="114" t="s">
        <v>7</v>
      </c>
      <c r="E336" s="114" t="s">
        <v>35</v>
      </c>
      <c r="F336" s="116">
        <v>1</v>
      </c>
      <c r="G336" s="117">
        <v>365.13</v>
      </c>
      <c r="H336" s="118">
        <f t="shared" si="58"/>
        <v>295.76</v>
      </c>
      <c r="I336" s="118">
        <f t="shared" si="59"/>
        <v>295.76</v>
      </c>
    </row>
    <row r="337" spans="1:9" ht="33.75">
      <c r="B337" s="114" t="s">
        <v>206</v>
      </c>
      <c r="C337" s="115" t="s">
        <v>207</v>
      </c>
      <c r="D337" s="114" t="s">
        <v>7</v>
      </c>
      <c r="E337" s="114" t="s">
        <v>35</v>
      </c>
      <c r="F337" s="116">
        <v>1</v>
      </c>
      <c r="G337" s="117">
        <v>394.27</v>
      </c>
      <c r="H337" s="118">
        <f t="shared" si="58"/>
        <v>319.36</v>
      </c>
      <c r="I337" s="118">
        <f t="shared" si="59"/>
        <v>319.36</v>
      </c>
    </row>
    <row r="338" spans="1:9">
      <c r="B338" s="54"/>
      <c r="C338" s="54"/>
      <c r="D338" s="54"/>
      <c r="E338" s="54"/>
      <c r="F338" s="151" t="s">
        <v>2</v>
      </c>
      <c r="G338" s="151"/>
      <c r="H338" s="151"/>
      <c r="I338" s="119">
        <f>SUM(I335:I337)</f>
        <v>704.37</v>
      </c>
    </row>
    <row r="339" spans="1:9">
      <c r="B339" s="54"/>
      <c r="C339" s="54"/>
      <c r="D339" s="154"/>
      <c r="E339" s="154"/>
      <c r="F339" s="55"/>
      <c r="G339" s="56"/>
      <c r="H339" s="56"/>
      <c r="I339" s="56"/>
    </row>
    <row r="340" spans="1:9" ht="30" customHeight="1">
      <c r="B340" s="109" t="s">
        <v>208</v>
      </c>
      <c r="C340" s="153" t="s">
        <v>209</v>
      </c>
      <c r="D340" s="153"/>
      <c r="E340" s="153"/>
      <c r="F340" s="153"/>
      <c r="G340" s="153"/>
      <c r="H340" s="153"/>
      <c r="I340" s="153"/>
    </row>
    <row r="341" spans="1:9">
      <c r="A341" s="4"/>
      <c r="B341" s="110" t="s">
        <v>771</v>
      </c>
      <c r="C341" s="111" t="s">
        <v>772</v>
      </c>
      <c r="D341" s="112" t="s">
        <v>773</v>
      </c>
      <c r="E341" s="112" t="s">
        <v>774</v>
      </c>
      <c r="F341" s="112" t="s">
        <v>775</v>
      </c>
      <c r="G341" s="113"/>
      <c r="H341" s="113" t="s">
        <v>776</v>
      </c>
      <c r="I341" s="113" t="s">
        <v>777</v>
      </c>
    </row>
    <row r="342" spans="1:9">
      <c r="B342" s="114" t="s">
        <v>194</v>
      </c>
      <c r="C342" s="115" t="s">
        <v>195</v>
      </c>
      <c r="D342" s="114" t="s">
        <v>7</v>
      </c>
      <c r="E342" s="114" t="s">
        <v>35</v>
      </c>
      <c r="F342" s="116">
        <v>0.38600000000000001</v>
      </c>
      <c r="G342" s="117">
        <v>33.08</v>
      </c>
      <c r="H342" s="118">
        <f t="shared" ref="H342:H345" si="60">ROUND(G342-(G342*J$10),2)</f>
        <v>26.79</v>
      </c>
      <c r="I342" s="118">
        <f t="shared" ref="I342:I345" si="61">TRUNC(F342*H342,2)</f>
        <v>10.34</v>
      </c>
    </row>
    <row r="343" spans="1:9" ht="45">
      <c r="B343" s="114" t="s">
        <v>210</v>
      </c>
      <c r="C343" s="115" t="s">
        <v>211</v>
      </c>
      <c r="D343" s="114" t="s">
        <v>7</v>
      </c>
      <c r="E343" s="114" t="s">
        <v>35</v>
      </c>
      <c r="F343" s="116">
        <v>1</v>
      </c>
      <c r="G343" s="117">
        <v>561.86</v>
      </c>
      <c r="H343" s="118">
        <f t="shared" si="60"/>
        <v>455.11</v>
      </c>
      <c r="I343" s="118">
        <f t="shared" si="61"/>
        <v>455.11</v>
      </c>
    </row>
    <row r="344" spans="1:9">
      <c r="B344" s="114" t="s">
        <v>198</v>
      </c>
      <c r="C344" s="115" t="s">
        <v>199</v>
      </c>
      <c r="D344" s="114" t="s">
        <v>7</v>
      </c>
      <c r="E344" s="114" t="s">
        <v>27</v>
      </c>
      <c r="F344" s="116">
        <v>0.46</v>
      </c>
      <c r="G344" s="117">
        <v>20.84</v>
      </c>
      <c r="H344" s="118">
        <f t="shared" si="60"/>
        <v>16.88</v>
      </c>
      <c r="I344" s="118">
        <f t="shared" si="61"/>
        <v>7.76</v>
      </c>
    </row>
    <row r="345" spans="1:9">
      <c r="B345" s="114" t="s">
        <v>38</v>
      </c>
      <c r="C345" s="115" t="s">
        <v>39</v>
      </c>
      <c r="D345" s="114" t="s">
        <v>7</v>
      </c>
      <c r="E345" s="114" t="s">
        <v>27</v>
      </c>
      <c r="F345" s="116">
        <v>0.23</v>
      </c>
      <c r="G345" s="117">
        <v>17.27</v>
      </c>
      <c r="H345" s="118">
        <f t="shared" si="60"/>
        <v>13.99</v>
      </c>
      <c r="I345" s="118">
        <f t="shared" si="61"/>
        <v>3.21</v>
      </c>
    </row>
    <row r="346" spans="1:9">
      <c r="B346" s="54"/>
      <c r="C346" s="54"/>
      <c r="D346" s="54"/>
      <c r="E346" s="54"/>
      <c r="F346" s="151" t="s">
        <v>2</v>
      </c>
      <c r="G346" s="151"/>
      <c r="H346" s="151"/>
      <c r="I346" s="119">
        <f>SUM(I342:I345)</f>
        <v>476.41999999999996</v>
      </c>
    </row>
    <row r="347" spans="1:9">
      <c r="B347" s="54"/>
      <c r="C347" s="54"/>
      <c r="D347" s="154"/>
      <c r="E347" s="154"/>
      <c r="F347" s="55"/>
      <c r="G347" s="56"/>
      <c r="H347" s="56"/>
      <c r="I347" s="56"/>
    </row>
    <row r="348" spans="1:9" ht="33" customHeight="1">
      <c r="B348" s="109">
        <v>1</v>
      </c>
      <c r="C348" s="153" t="s">
        <v>1077</v>
      </c>
      <c r="D348" s="153"/>
      <c r="E348" s="153"/>
      <c r="F348" s="153"/>
      <c r="G348" s="153"/>
      <c r="H348" s="153"/>
      <c r="I348" s="153"/>
    </row>
    <row r="349" spans="1:9">
      <c r="A349" s="4"/>
      <c r="B349" s="110" t="s">
        <v>771</v>
      </c>
      <c r="C349" s="111" t="s">
        <v>772</v>
      </c>
      <c r="D349" s="112" t="s">
        <v>773</v>
      </c>
      <c r="E349" s="112" t="s">
        <v>774</v>
      </c>
      <c r="F349" s="112" t="s">
        <v>775</v>
      </c>
      <c r="G349" s="113"/>
      <c r="H349" s="113" t="s">
        <v>776</v>
      </c>
      <c r="I349" s="113" t="s">
        <v>777</v>
      </c>
    </row>
    <row r="350" spans="1:9" ht="22.5">
      <c r="B350" s="114">
        <v>1</v>
      </c>
      <c r="C350" s="115" t="s">
        <v>1077</v>
      </c>
      <c r="D350" s="114" t="s">
        <v>839</v>
      </c>
      <c r="E350" s="114" t="s">
        <v>781</v>
      </c>
      <c r="F350" s="116">
        <v>1</v>
      </c>
      <c r="G350" s="117">
        <v>1176.3399999999999</v>
      </c>
      <c r="H350" s="118">
        <f t="shared" ref="H350" si="62">ROUND(G350-(G350*J$10),2)</f>
        <v>952.84</v>
      </c>
      <c r="I350" s="118">
        <f t="shared" ref="I350" si="63">TRUNC(F350*H350,2)</f>
        <v>952.84</v>
      </c>
    </row>
    <row r="351" spans="1:9">
      <c r="B351" s="54"/>
      <c r="C351" s="54"/>
      <c r="D351" s="54"/>
      <c r="E351" s="54"/>
      <c r="F351" s="151" t="s">
        <v>2</v>
      </c>
      <c r="G351" s="151"/>
      <c r="H351" s="151"/>
      <c r="I351" s="119">
        <f>SUM(I350)</f>
        <v>952.84</v>
      </c>
    </row>
    <row r="352" spans="1:9">
      <c r="B352" s="54"/>
      <c r="C352" s="54"/>
      <c r="D352" s="154"/>
      <c r="E352" s="154"/>
      <c r="F352" s="55"/>
      <c r="G352" s="56"/>
      <c r="H352" s="56"/>
      <c r="I352" s="56"/>
    </row>
    <row r="353" spans="1:9">
      <c r="B353" s="109" t="s">
        <v>212</v>
      </c>
      <c r="C353" s="153" t="s">
        <v>213</v>
      </c>
      <c r="D353" s="153"/>
      <c r="E353" s="153"/>
      <c r="F353" s="153"/>
      <c r="G353" s="153"/>
      <c r="H353" s="153"/>
      <c r="I353" s="153"/>
    </row>
    <row r="354" spans="1:9">
      <c r="A354" s="4"/>
      <c r="B354" s="110" t="s">
        <v>771</v>
      </c>
      <c r="C354" s="111" t="s">
        <v>772</v>
      </c>
      <c r="D354" s="112" t="s">
        <v>773</v>
      </c>
      <c r="E354" s="112" t="s">
        <v>774</v>
      </c>
      <c r="F354" s="112" t="s">
        <v>775</v>
      </c>
      <c r="G354" s="113"/>
      <c r="H354" s="113" t="s">
        <v>776</v>
      </c>
      <c r="I354" s="113" t="s">
        <v>777</v>
      </c>
    </row>
    <row r="355" spans="1:9">
      <c r="B355" s="114" t="s">
        <v>214</v>
      </c>
      <c r="C355" s="115" t="s">
        <v>215</v>
      </c>
      <c r="D355" s="114" t="s">
        <v>179</v>
      </c>
      <c r="E355" s="114" t="s">
        <v>191</v>
      </c>
      <c r="F355" s="116">
        <v>1</v>
      </c>
      <c r="G355" s="117">
        <v>3.7</v>
      </c>
      <c r="H355" s="118">
        <f t="shared" ref="H355:H360" si="64">ROUND(G355-(G355*J$10),2)</f>
        <v>3</v>
      </c>
      <c r="I355" s="118">
        <f t="shared" ref="I355:I360" si="65">TRUNC(F355*H355,2)</f>
        <v>3</v>
      </c>
    </row>
    <row r="356" spans="1:9">
      <c r="B356" s="114" t="s">
        <v>216</v>
      </c>
      <c r="C356" s="115" t="s">
        <v>217</v>
      </c>
      <c r="D356" s="114" t="s">
        <v>179</v>
      </c>
      <c r="E356" s="114" t="s">
        <v>191</v>
      </c>
      <c r="F356" s="116">
        <v>1</v>
      </c>
      <c r="G356" s="117">
        <v>3.8</v>
      </c>
      <c r="H356" s="118">
        <f t="shared" si="64"/>
        <v>3.08</v>
      </c>
      <c r="I356" s="118">
        <f t="shared" si="65"/>
        <v>3.08</v>
      </c>
    </row>
    <row r="357" spans="1:9" ht="22.5">
      <c r="B357" s="114" t="s">
        <v>218</v>
      </c>
      <c r="C357" s="115" t="s">
        <v>219</v>
      </c>
      <c r="D357" s="114" t="s">
        <v>179</v>
      </c>
      <c r="E357" s="114" t="s">
        <v>188</v>
      </c>
      <c r="F357" s="116">
        <v>1</v>
      </c>
      <c r="G357" s="117">
        <v>279.73</v>
      </c>
      <c r="H357" s="118">
        <f t="shared" si="64"/>
        <v>226.58</v>
      </c>
      <c r="I357" s="118">
        <f t="shared" si="65"/>
        <v>226.58</v>
      </c>
    </row>
    <row r="358" spans="1:9">
      <c r="B358" s="114" t="s">
        <v>220</v>
      </c>
      <c r="C358" s="115" t="s">
        <v>221</v>
      </c>
      <c r="D358" s="114" t="s">
        <v>179</v>
      </c>
      <c r="E358" s="114" t="s">
        <v>191</v>
      </c>
      <c r="F358" s="116">
        <v>1</v>
      </c>
      <c r="G358" s="117">
        <v>18.16</v>
      </c>
      <c r="H358" s="118">
        <f t="shared" si="64"/>
        <v>14.71</v>
      </c>
      <c r="I358" s="118">
        <f t="shared" si="65"/>
        <v>14.71</v>
      </c>
    </row>
    <row r="359" spans="1:9">
      <c r="B359" s="114" t="s">
        <v>222</v>
      </c>
      <c r="C359" s="115" t="s">
        <v>223</v>
      </c>
      <c r="D359" s="114" t="s">
        <v>179</v>
      </c>
      <c r="E359" s="114" t="s">
        <v>191</v>
      </c>
      <c r="F359" s="116">
        <v>1</v>
      </c>
      <c r="G359" s="117">
        <v>12.72</v>
      </c>
      <c r="H359" s="118">
        <f t="shared" si="64"/>
        <v>10.3</v>
      </c>
      <c r="I359" s="118">
        <f t="shared" si="65"/>
        <v>10.3</v>
      </c>
    </row>
    <row r="360" spans="1:9" ht="22.5">
      <c r="B360" s="114" t="s">
        <v>224</v>
      </c>
      <c r="C360" s="115" t="s">
        <v>225</v>
      </c>
      <c r="D360" s="114" t="s">
        <v>179</v>
      </c>
      <c r="E360" s="114" t="s">
        <v>226</v>
      </c>
      <c r="F360" s="116">
        <v>0.03</v>
      </c>
      <c r="G360" s="117">
        <v>553.84</v>
      </c>
      <c r="H360" s="118">
        <f t="shared" si="64"/>
        <v>448.61</v>
      </c>
      <c r="I360" s="118">
        <f t="shared" si="65"/>
        <v>13.45</v>
      </c>
    </row>
    <row r="361" spans="1:9">
      <c r="B361" s="54"/>
      <c r="C361" s="54"/>
      <c r="D361" s="54"/>
      <c r="E361" s="54"/>
      <c r="F361" s="151" t="s">
        <v>2</v>
      </c>
      <c r="G361" s="151"/>
      <c r="H361" s="151"/>
      <c r="I361" s="119">
        <f>SUM(I355:I360)</f>
        <v>271.12</v>
      </c>
    </row>
    <row r="362" spans="1:9">
      <c r="B362" s="54"/>
      <c r="C362" s="54"/>
      <c r="D362" s="154"/>
      <c r="E362" s="154"/>
      <c r="F362" s="55"/>
      <c r="G362" s="56"/>
      <c r="H362" s="56"/>
      <c r="I362" s="56"/>
    </row>
    <row r="363" spans="1:9" ht="28.5" customHeight="1">
      <c r="B363" s="109" t="s">
        <v>227</v>
      </c>
      <c r="C363" s="153" t="s">
        <v>228</v>
      </c>
      <c r="D363" s="153"/>
      <c r="E363" s="153"/>
      <c r="F363" s="153"/>
      <c r="G363" s="153"/>
      <c r="H363" s="153"/>
      <c r="I363" s="153"/>
    </row>
    <row r="364" spans="1:9">
      <c r="A364" s="4"/>
      <c r="B364" s="110" t="s">
        <v>771</v>
      </c>
      <c r="C364" s="111" t="s">
        <v>772</v>
      </c>
      <c r="D364" s="112" t="s">
        <v>773</v>
      </c>
      <c r="E364" s="112" t="s">
        <v>774</v>
      </c>
      <c r="F364" s="112" t="s">
        <v>775</v>
      </c>
      <c r="G364" s="113"/>
      <c r="H364" s="113" t="s">
        <v>776</v>
      </c>
      <c r="I364" s="113" t="s">
        <v>777</v>
      </c>
    </row>
    <row r="365" spans="1:9" ht="33.75">
      <c r="B365" s="114" t="s">
        <v>229</v>
      </c>
      <c r="C365" s="115" t="s">
        <v>230</v>
      </c>
      <c r="D365" s="114" t="s">
        <v>7</v>
      </c>
      <c r="E365" s="114" t="s">
        <v>35</v>
      </c>
      <c r="F365" s="116">
        <v>0.83330000000000004</v>
      </c>
      <c r="G365" s="117">
        <v>900</v>
      </c>
      <c r="H365" s="118">
        <f t="shared" ref="H365" si="66">ROUND(G365-(G365*J$10),2)</f>
        <v>729</v>
      </c>
      <c r="I365" s="118">
        <f t="shared" ref="I365" si="67">TRUNC(F365*H365,2)</f>
        <v>607.47</v>
      </c>
    </row>
    <row r="366" spans="1:9" ht="22.5">
      <c r="B366" s="114" t="s">
        <v>231</v>
      </c>
      <c r="C366" s="115" t="s">
        <v>232</v>
      </c>
      <c r="D366" s="114" t="s">
        <v>7</v>
      </c>
      <c r="E366" s="114" t="s">
        <v>35</v>
      </c>
      <c r="F366" s="116">
        <v>9.1999999999999993</v>
      </c>
      <c r="G366" s="117">
        <v>0.2</v>
      </c>
      <c r="H366" s="118">
        <f t="shared" ref="H366:H369" si="68">ROUND(G366-(G366*J$10),2)</f>
        <v>0.16</v>
      </c>
      <c r="I366" s="118">
        <f t="shared" ref="I366:I369" si="69">TRUNC(F366*H366,2)</f>
        <v>1.47</v>
      </c>
    </row>
    <row r="367" spans="1:9">
      <c r="B367" s="114" t="s">
        <v>233</v>
      </c>
      <c r="C367" s="115" t="s">
        <v>234</v>
      </c>
      <c r="D367" s="114" t="s">
        <v>7</v>
      </c>
      <c r="E367" s="114" t="s">
        <v>35</v>
      </c>
      <c r="F367" s="116">
        <v>0.62329999999999997</v>
      </c>
      <c r="G367" s="117">
        <v>31.59</v>
      </c>
      <c r="H367" s="118">
        <f t="shared" si="68"/>
        <v>25.59</v>
      </c>
      <c r="I367" s="118">
        <f t="shared" si="69"/>
        <v>15.95</v>
      </c>
    </row>
    <row r="368" spans="1:9">
      <c r="B368" s="114" t="s">
        <v>58</v>
      </c>
      <c r="C368" s="115" t="s">
        <v>59</v>
      </c>
      <c r="D368" s="114" t="s">
        <v>7</v>
      </c>
      <c r="E368" s="114" t="s">
        <v>27</v>
      </c>
      <c r="F368" s="116">
        <v>0.51900000000000002</v>
      </c>
      <c r="G368" s="117">
        <v>21.98</v>
      </c>
      <c r="H368" s="118">
        <f t="shared" si="68"/>
        <v>17.8</v>
      </c>
      <c r="I368" s="118">
        <f t="shared" si="69"/>
        <v>9.23</v>
      </c>
    </row>
    <row r="369" spans="1:9">
      <c r="B369" s="114" t="s">
        <v>38</v>
      </c>
      <c r="C369" s="115" t="s">
        <v>39</v>
      </c>
      <c r="D369" s="114" t="s">
        <v>7</v>
      </c>
      <c r="E369" s="114" t="s">
        <v>27</v>
      </c>
      <c r="F369" s="116">
        <v>0.25900000000000001</v>
      </c>
      <c r="G369" s="117">
        <v>17.27</v>
      </c>
      <c r="H369" s="118">
        <f t="shared" si="68"/>
        <v>13.99</v>
      </c>
      <c r="I369" s="118">
        <f t="shared" si="69"/>
        <v>3.62</v>
      </c>
    </row>
    <row r="370" spans="1:9">
      <c r="B370" s="54"/>
      <c r="C370" s="54"/>
      <c r="D370" s="54"/>
      <c r="E370" s="54"/>
      <c r="F370" s="151" t="s">
        <v>2</v>
      </c>
      <c r="G370" s="151"/>
      <c r="H370" s="151"/>
      <c r="I370" s="119">
        <f>SUM(I365:I369)</f>
        <v>637.74000000000012</v>
      </c>
    </row>
    <row r="371" spans="1:9">
      <c r="B371" s="54"/>
      <c r="C371" s="54"/>
      <c r="D371" s="154"/>
      <c r="E371" s="154"/>
      <c r="F371" s="55"/>
      <c r="G371" s="56"/>
      <c r="H371" s="56"/>
      <c r="I371" s="56"/>
    </row>
    <row r="372" spans="1:9" ht="30" customHeight="1">
      <c r="B372" s="109" t="s">
        <v>235</v>
      </c>
      <c r="C372" s="153" t="s">
        <v>236</v>
      </c>
      <c r="D372" s="153"/>
      <c r="E372" s="153"/>
      <c r="F372" s="153"/>
      <c r="G372" s="153"/>
      <c r="H372" s="153"/>
      <c r="I372" s="153"/>
    </row>
    <row r="373" spans="1:9">
      <c r="A373" s="4"/>
      <c r="B373" s="110" t="s">
        <v>771</v>
      </c>
      <c r="C373" s="111" t="s">
        <v>772</v>
      </c>
      <c r="D373" s="112" t="s">
        <v>773</v>
      </c>
      <c r="E373" s="112" t="s">
        <v>774</v>
      </c>
      <c r="F373" s="112" t="s">
        <v>775</v>
      </c>
      <c r="G373" s="113"/>
      <c r="H373" s="113" t="s">
        <v>776</v>
      </c>
      <c r="I373" s="113" t="s">
        <v>777</v>
      </c>
    </row>
    <row r="374" spans="1:9" ht="33.75">
      <c r="B374" s="114" t="s">
        <v>237</v>
      </c>
      <c r="C374" s="115" t="s">
        <v>238</v>
      </c>
      <c r="D374" s="114" t="s">
        <v>7</v>
      </c>
      <c r="E374" s="114" t="s">
        <v>110</v>
      </c>
      <c r="F374" s="116">
        <v>1</v>
      </c>
      <c r="G374" s="117">
        <v>1641.41</v>
      </c>
      <c r="H374" s="118">
        <f t="shared" ref="H374:H378" si="70">ROUND(G374-(G374*J$10),2)</f>
        <v>1329.54</v>
      </c>
      <c r="I374" s="118">
        <f t="shared" ref="I374:I378" si="71">TRUNC(F374*H374,2)</f>
        <v>1329.54</v>
      </c>
    </row>
    <row r="375" spans="1:9" ht="22.5">
      <c r="B375" s="114" t="s">
        <v>231</v>
      </c>
      <c r="C375" s="115" t="s">
        <v>232</v>
      </c>
      <c r="D375" s="114" t="s">
        <v>7</v>
      </c>
      <c r="E375" s="114" t="s">
        <v>35</v>
      </c>
      <c r="F375" s="116">
        <v>17.413</v>
      </c>
      <c r="G375" s="117">
        <v>0.2</v>
      </c>
      <c r="H375" s="118">
        <f t="shared" si="70"/>
        <v>0.16</v>
      </c>
      <c r="I375" s="118">
        <f t="shared" si="71"/>
        <v>2.78</v>
      </c>
    </row>
    <row r="376" spans="1:9">
      <c r="B376" s="114" t="s">
        <v>233</v>
      </c>
      <c r="C376" s="115" t="s">
        <v>234</v>
      </c>
      <c r="D376" s="114" t="s">
        <v>7</v>
      </c>
      <c r="E376" s="114" t="s">
        <v>35</v>
      </c>
      <c r="F376" s="116">
        <v>0.42399999999999999</v>
      </c>
      <c r="G376" s="117">
        <v>31.59</v>
      </c>
      <c r="H376" s="118">
        <f t="shared" si="70"/>
        <v>25.59</v>
      </c>
      <c r="I376" s="118">
        <f t="shared" si="71"/>
        <v>10.85</v>
      </c>
    </row>
    <row r="377" spans="1:9">
      <c r="B377" s="114" t="s">
        <v>58</v>
      </c>
      <c r="C377" s="115" t="s">
        <v>59</v>
      </c>
      <c r="D377" s="114" t="s">
        <v>7</v>
      </c>
      <c r="E377" s="114" t="s">
        <v>27</v>
      </c>
      <c r="F377" s="116">
        <v>0.72</v>
      </c>
      <c r="G377" s="117">
        <v>21.98</v>
      </c>
      <c r="H377" s="118">
        <f t="shared" si="70"/>
        <v>17.8</v>
      </c>
      <c r="I377" s="118">
        <f t="shared" si="71"/>
        <v>12.81</v>
      </c>
    </row>
    <row r="378" spans="1:9">
      <c r="B378" s="114" t="s">
        <v>38</v>
      </c>
      <c r="C378" s="115" t="s">
        <v>39</v>
      </c>
      <c r="D378" s="114" t="s">
        <v>7</v>
      </c>
      <c r="E378" s="114" t="s">
        <v>27</v>
      </c>
      <c r="F378" s="116">
        <v>0.36</v>
      </c>
      <c r="G378" s="117">
        <v>17.27</v>
      </c>
      <c r="H378" s="118">
        <f t="shared" si="70"/>
        <v>13.99</v>
      </c>
      <c r="I378" s="118">
        <f t="shared" si="71"/>
        <v>5.03</v>
      </c>
    </row>
    <row r="379" spans="1:9">
      <c r="B379" s="54"/>
      <c r="C379" s="54"/>
      <c r="D379" s="54"/>
      <c r="E379" s="54"/>
      <c r="F379" s="151" t="s">
        <v>2</v>
      </c>
      <c r="G379" s="151"/>
      <c r="H379" s="151"/>
      <c r="I379" s="119">
        <f>SUM(I374:I378)</f>
        <v>1361.0099999999998</v>
      </c>
    </row>
    <row r="380" spans="1:9">
      <c r="B380" s="54"/>
      <c r="C380" s="54"/>
      <c r="D380" s="154"/>
      <c r="E380" s="154"/>
      <c r="F380" s="55"/>
      <c r="G380" s="56"/>
      <c r="H380" s="56"/>
      <c r="I380" s="56"/>
    </row>
    <row r="381" spans="1:9">
      <c r="B381" s="109">
        <v>94569</v>
      </c>
      <c r="C381" s="153" t="s">
        <v>979</v>
      </c>
      <c r="D381" s="153"/>
      <c r="E381" s="153"/>
      <c r="F381" s="153"/>
      <c r="G381" s="153"/>
      <c r="H381" s="153"/>
      <c r="I381" s="153"/>
    </row>
    <row r="382" spans="1:9">
      <c r="A382" s="4"/>
      <c r="B382" s="110" t="s">
        <v>771</v>
      </c>
      <c r="C382" s="111" t="s">
        <v>772</v>
      </c>
      <c r="D382" s="112" t="s">
        <v>773</v>
      </c>
      <c r="E382" s="112" t="s">
        <v>774</v>
      </c>
      <c r="F382" s="112" t="s">
        <v>775</v>
      </c>
      <c r="G382" s="113"/>
      <c r="H382" s="113" t="s">
        <v>776</v>
      </c>
      <c r="I382" s="113" t="s">
        <v>777</v>
      </c>
    </row>
    <row r="383" spans="1:9" ht="22.5">
      <c r="B383" s="114" t="s">
        <v>1028</v>
      </c>
      <c r="C383" s="115" t="s">
        <v>1029</v>
      </c>
      <c r="D383" s="114" t="s">
        <v>7</v>
      </c>
      <c r="E383" s="114" t="s">
        <v>110</v>
      </c>
      <c r="F383" s="116">
        <v>1</v>
      </c>
      <c r="G383" s="117">
        <v>503</v>
      </c>
      <c r="H383" s="118">
        <f t="shared" ref="H383" si="72">ROUND(G383-(G383*J$10),2)</f>
        <v>407.43</v>
      </c>
      <c r="I383" s="118">
        <f t="shared" ref="I383" si="73">TRUNC(F383*H383,2)</f>
        <v>407.43</v>
      </c>
    </row>
    <row r="384" spans="1:9" ht="22.5">
      <c r="B384" s="114" t="s">
        <v>1030</v>
      </c>
      <c r="C384" s="115" t="s">
        <v>232</v>
      </c>
      <c r="D384" s="114" t="s">
        <v>7</v>
      </c>
      <c r="E384" s="114" t="s">
        <v>35</v>
      </c>
      <c r="F384" s="116">
        <v>24.4</v>
      </c>
      <c r="G384" s="117">
        <v>0.2</v>
      </c>
      <c r="H384" s="118">
        <f t="shared" ref="H384:H385" si="74">ROUND(G384-(G384*J$10),2)</f>
        <v>0.16</v>
      </c>
      <c r="I384" s="118">
        <f t="shared" ref="I384:I385" si="75">TRUNC(F384*H384,2)</f>
        <v>3.9</v>
      </c>
    </row>
    <row r="385" spans="1:9">
      <c r="B385" s="114" t="s">
        <v>1031</v>
      </c>
      <c r="C385" s="115" t="s">
        <v>234</v>
      </c>
      <c r="D385" s="114" t="s">
        <v>7</v>
      </c>
      <c r="E385" s="114" t="s">
        <v>35</v>
      </c>
      <c r="F385" s="116">
        <v>1.2466999999999999</v>
      </c>
      <c r="G385" s="117">
        <v>31.59</v>
      </c>
      <c r="H385" s="118">
        <f t="shared" si="74"/>
        <v>25.59</v>
      </c>
      <c r="I385" s="118">
        <f t="shared" si="75"/>
        <v>31.9</v>
      </c>
    </row>
    <row r="386" spans="1:9">
      <c r="B386" s="114" t="s">
        <v>58</v>
      </c>
      <c r="C386" s="115" t="s">
        <v>59</v>
      </c>
      <c r="D386" s="114" t="s">
        <v>7</v>
      </c>
      <c r="E386" s="114" t="s">
        <v>27</v>
      </c>
      <c r="F386" s="116">
        <v>1.7070000000000001</v>
      </c>
      <c r="G386" s="117">
        <v>21.98</v>
      </c>
      <c r="H386" s="118">
        <f t="shared" ref="H386:H387" si="76">ROUND(G386-(G386*J$10),2)</f>
        <v>17.8</v>
      </c>
      <c r="I386" s="118">
        <f t="shared" ref="I386:I387" si="77">TRUNC(F386*H386,2)</f>
        <v>30.38</v>
      </c>
    </row>
    <row r="387" spans="1:9">
      <c r="B387" s="114" t="s">
        <v>38</v>
      </c>
      <c r="C387" s="115" t="s">
        <v>39</v>
      </c>
      <c r="D387" s="114" t="s">
        <v>7</v>
      </c>
      <c r="E387" s="114" t="s">
        <v>27</v>
      </c>
      <c r="F387" s="116">
        <v>0.85299999999999998</v>
      </c>
      <c r="G387" s="117">
        <v>17.27</v>
      </c>
      <c r="H387" s="118">
        <f t="shared" si="76"/>
        <v>13.99</v>
      </c>
      <c r="I387" s="118">
        <f t="shared" si="77"/>
        <v>11.93</v>
      </c>
    </row>
    <row r="388" spans="1:9">
      <c r="B388" s="54"/>
      <c r="C388" s="54"/>
      <c r="D388" s="54"/>
      <c r="E388" s="54"/>
      <c r="F388" s="151" t="s">
        <v>2</v>
      </c>
      <c r="G388" s="151"/>
      <c r="H388" s="151"/>
      <c r="I388" s="119">
        <f>SUM(I383:I387)</f>
        <v>485.53999999999996</v>
      </c>
    </row>
    <row r="389" spans="1:9">
      <c r="B389" s="54"/>
      <c r="C389" s="54"/>
      <c r="D389" s="154"/>
      <c r="E389" s="154"/>
      <c r="F389" s="55"/>
      <c r="G389" s="56"/>
      <c r="H389" s="56"/>
      <c r="I389" s="56"/>
    </row>
    <row r="390" spans="1:9">
      <c r="B390" s="109">
        <v>92566</v>
      </c>
      <c r="C390" s="153" t="s">
        <v>0</v>
      </c>
      <c r="D390" s="153"/>
      <c r="E390" s="153"/>
      <c r="F390" s="153"/>
      <c r="G390" s="153"/>
      <c r="H390" s="153"/>
      <c r="I390" s="153"/>
    </row>
    <row r="391" spans="1:9">
      <c r="A391" s="4"/>
      <c r="B391" s="110" t="s">
        <v>771</v>
      </c>
      <c r="C391" s="111" t="s">
        <v>772</v>
      </c>
      <c r="D391" s="112" t="s">
        <v>773</v>
      </c>
      <c r="E391" s="112" t="s">
        <v>774</v>
      </c>
      <c r="F391" s="112" t="s">
        <v>775</v>
      </c>
      <c r="G391" s="113"/>
      <c r="H391" s="113" t="s">
        <v>776</v>
      </c>
      <c r="I391" s="113" t="s">
        <v>777</v>
      </c>
    </row>
    <row r="392" spans="1:9" ht="22.5">
      <c r="B392" s="114">
        <v>4425</v>
      </c>
      <c r="C392" s="115" t="s">
        <v>1032</v>
      </c>
      <c r="D392" s="114" t="s">
        <v>7</v>
      </c>
      <c r="E392" s="114" t="s">
        <v>14</v>
      </c>
      <c r="F392" s="116">
        <v>0.222</v>
      </c>
      <c r="G392" s="117">
        <v>22.21</v>
      </c>
      <c r="H392" s="118">
        <f t="shared" ref="H392" si="78">ROUND(G392-(G392*J$10),2)</f>
        <v>17.989999999999998</v>
      </c>
      <c r="I392" s="118">
        <f t="shared" ref="I392" si="79">TRUNC(F392*H392,2)</f>
        <v>3.99</v>
      </c>
    </row>
    <row r="393" spans="1:9" ht="22.5">
      <c r="B393" s="114">
        <v>4430</v>
      </c>
      <c r="C393" s="115" t="s">
        <v>1033</v>
      </c>
      <c r="D393" s="114" t="s">
        <v>7</v>
      </c>
      <c r="E393" s="114" t="s">
        <v>14</v>
      </c>
      <c r="F393" s="116">
        <v>0.55600000000000005</v>
      </c>
      <c r="G393" s="117">
        <v>10.5</v>
      </c>
      <c r="H393" s="118">
        <f t="shared" ref="H393:H399" si="80">ROUND(G393-(G393*J$10),2)</f>
        <v>8.51</v>
      </c>
      <c r="I393" s="118">
        <f t="shared" ref="I393:I399" si="81">TRUNC(F393*H393,2)</f>
        <v>4.7300000000000004</v>
      </c>
    </row>
    <row r="394" spans="1:9" ht="22.5">
      <c r="B394" s="114">
        <v>4472</v>
      </c>
      <c r="C394" s="115" t="s">
        <v>1034</v>
      </c>
      <c r="D394" s="114" t="s">
        <v>7</v>
      </c>
      <c r="E394" s="114" t="s">
        <v>14</v>
      </c>
      <c r="F394" s="116">
        <v>7.3999999999999996E-2</v>
      </c>
      <c r="G394" s="117">
        <v>27.74</v>
      </c>
      <c r="H394" s="118">
        <f t="shared" si="80"/>
        <v>22.47</v>
      </c>
      <c r="I394" s="118">
        <f t="shared" si="81"/>
        <v>1.66</v>
      </c>
    </row>
    <row r="395" spans="1:9">
      <c r="B395" s="114">
        <v>5075</v>
      </c>
      <c r="C395" s="115" t="s">
        <v>1035</v>
      </c>
      <c r="D395" s="114" t="s">
        <v>7</v>
      </c>
      <c r="E395" s="114" t="s">
        <v>17</v>
      </c>
      <c r="F395" s="116">
        <v>0.12</v>
      </c>
      <c r="G395" s="117">
        <v>23.4</v>
      </c>
      <c r="H395" s="118">
        <f t="shared" ref="H395:H397" si="82">ROUND(G395-(G395*J$10),2)</f>
        <v>18.95</v>
      </c>
      <c r="I395" s="118">
        <f t="shared" ref="I395:I397" si="83">TRUNC(F395*H395,2)</f>
        <v>2.27</v>
      </c>
    </row>
    <row r="396" spans="1:9">
      <c r="B396" s="114">
        <v>88239</v>
      </c>
      <c r="C396" s="115" t="s">
        <v>26</v>
      </c>
      <c r="D396" s="114" t="s">
        <v>7</v>
      </c>
      <c r="E396" s="114" t="s">
        <v>27</v>
      </c>
      <c r="F396" s="116">
        <v>7.2999999999999995E-2</v>
      </c>
      <c r="G396" s="117">
        <v>17.149999999999999</v>
      </c>
      <c r="H396" s="118">
        <f t="shared" si="82"/>
        <v>13.89</v>
      </c>
      <c r="I396" s="118">
        <f t="shared" si="83"/>
        <v>1.01</v>
      </c>
    </row>
    <row r="397" spans="1:9">
      <c r="B397" s="114">
        <v>88262</v>
      </c>
      <c r="C397" s="115" t="s">
        <v>29</v>
      </c>
      <c r="D397" s="114" t="s">
        <v>7</v>
      </c>
      <c r="E397" s="114" t="s">
        <v>27</v>
      </c>
      <c r="F397" s="116">
        <v>0.11600000000000001</v>
      </c>
      <c r="G397" s="117">
        <v>21.62</v>
      </c>
      <c r="H397" s="118">
        <f t="shared" si="82"/>
        <v>17.510000000000002</v>
      </c>
      <c r="I397" s="118">
        <f t="shared" si="83"/>
        <v>2.0299999999999998</v>
      </c>
    </row>
    <row r="398" spans="1:9" ht="22.5">
      <c r="B398" s="114">
        <v>93281</v>
      </c>
      <c r="C398" s="115" t="s">
        <v>246</v>
      </c>
      <c r="D398" s="114" t="s">
        <v>7</v>
      </c>
      <c r="E398" s="114" t="s">
        <v>11</v>
      </c>
      <c r="F398" s="116">
        <v>6.1999999999999998E-3</v>
      </c>
      <c r="G398" s="117">
        <v>18.5</v>
      </c>
      <c r="H398" s="118">
        <f t="shared" si="80"/>
        <v>14.99</v>
      </c>
      <c r="I398" s="118">
        <f t="shared" si="81"/>
        <v>0.09</v>
      </c>
    </row>
    <row r="399" spans="1:9" ht="22.5">
      <c r="B399" s="114">
        <v>93282</v>
      </c>
      <c r="C399" s="115" t="s">
        <v>244</v>
      </c>
      <c r="D399" s="114" t="s">
        <v>7</v>
      </c>
      <c r="E399" s="114" t="s">
        <v>8</v>
      </c>
      <c r="F399" s="116">
        <v>9.1000000000000004E-3</v>
      </c>
      <c r="G399" s="117">
        <v>17.66</v>
      </c>
      <c r="H399" s="118">
        <f t="shared" si="80"/>
        <v>14.3</v>
      </c>
      <c r="I399" s="118">
        <f t="shared" si="81"/>
        <v>0.13</v>
      </c>
    </row>
    <row r="400" spans="1:9">
      <c r="B400" s="54"/>
      <c r="C400" s="54"/>
      <c r="D400" s="54"/>
      <c r="E400" s="54"/>
      <c r="F400" s="151" t="s">
        <v>2</v>
      </c>
      <c r="G400" s="151"/>
      <c r="H400" s="151"/>
      <c r="I400" s="119">
        <f>SUM(I392:I399)</f>
        <v>15.91</v>
      </c>
    </row>
    <row r="401" spans="1:9">
      <c r="B401" s="54"/>
      <c r="C401" s="54"/>
      <c r="D401" s="154"/>
      <c r="E401" s="154"/>
      <c r="F401" s="55"/>
      <c r="G401" s="56"/>
      <c r="H401" s="56"/>
      <c r="I401" s="56"/>
    </row>
    <row r="402" spans="1:9" ht="33" customHeight="1">
      <c r="B402" s="109" t="s">
        <v>241</v>
      </c>
      <c r="C402" s="153" t="s">
        <v>242</v>
      </c>
      <c r="D402" s="153"/>
      <c r="E402" s="153"/>
      <c r="F402" s="153"/>
      <c r="G402" s="153"/>
      <c r="H402" s="153"/>
      <c r="I402" s="153"/>
    </row>
    <row r="403" spans="1:9">
      <c r="A403" s="4"/>
      <c r="B403" s="110" t="s">
        <v>771</v>
      </c>
      <c r="C403" s="111" t="s">
        <v>772</v>
      </c>
      <c r="D403" s="112" t="s">
        <v>773</v>
      </c>
      <c r="E403" s="112" t="s">
        <v>774</v>
      </c>
      <c r="F403" s="112" t="s">
        <v>775</v>
      </c>
      <c r="G403" s="113"/>
      <c r="H403" s="113" t="s">
        <v>776</v>
      </c>
      <c r="I403" s="113" t="s">
        <v>777</v>
      </c>
    </row>
    <row r="404" spans="1:9" ht="22.5">
      <c r="B404" s="114" t="s">
        <v>243</v>
      </c>
      <c r="C404" s="115" t="s">
        <v>244</v>
      </c>
      <c r="D404" s="114" t="s">
        <v>7</v>
      </c>
      <c r="E404" s="114" t="s">
        <v>8</v>
      </c>
      <c r="F404" s="116">
        <v>6.8999999999999999E-3</v>
      </c>
      <c r="G404" s="117">
        <v>17.66</v>
      </c>
      <c r="H404" s="118">
        <f t="shared" ref="H404" si="84">ROUND(G404-(G404*J$10),2)</f>
        <v>14.3</v>
      </c>
      <c r="I404" s="118">
        <f t="shared" ref="I404" si="85">TRUNC(F404*H404,2)</f>
        <v>0.09</v>
      </c>
    </row>
    <row r="405" spans="1:9" ht="22.5">
      <c r="B405" s="114" t="s">
        <v>245</v>
      </c>
      <c r="C405" s="115" t="s">
        <v>246</v>
      </c>
      <c r="D405" s="114" t="s">
        <v>7</v>
      </c>
      <c r="E405" s="114" t="s">
        <v>11</v>
      </c>
      <c r="F405" s="116">
        <v>5.0000000000000001E-3</v>
      </c>
      <c r="G405" s="117">
        <v>18.5</v>
      </c>
      <c r="H405" s="118">
        <f t="shared" ref="H405:H410" si="86">ROUND(G405-(G405*J$10),2)</f>
        <v>14.99</v>
      </c>
      <c r="I405" s="118">
        <f t="shared" ref="I405:I410" si="87">TRUNC(F405*H405,2)</f>
        <v>7.0000000000000007E-2</v>
      </c>
    </row>
    <row r="406" spans="1:9" ht="22.5">
      <c r="B406" s="114" t="s">
        <v>247</v>
      </c>
      <c r="C406" s="115" t="s">
        <v>248</v>
      </c>
      <c r="D406" s="114" t="s">
        <v>7</v>
      </c>
      <c r="E406" s="114" t="s">
        <v>249</v>
      </c>
      <c r="F406" s="116">
        <v>1.27</v>
      </c>
      <c r="G406" s="117">
        <v>0.28000000000000003</v>
      </c>
      <c r="H406" s="118">
        <f t="shared" si="86"/>
        <v>0.23</v>
      </c>
      <c r="I406" s="118">
        <f t="shared" si="87"/>
        <v>0.28999999999999998</v>
      </c>
    </row>
    <row r="407" spans="1:9" ht="22.5">
      <c r="B407" s="114" t="s">
        <v>250</v>
      </c>
      <c r="C407" s="115" t="s">
        <v>251</v>
      </c>
      <c r="D407" s="114" t="s">
        <v>7</v>
      </c>
      <c r="E407" s="114" t="s">
        <v>35</v>
      </c>
      <c r="F407" s="116">
        <v>1.27</v>
      </c>
      <c r="G407" s="117">
        <v>4.25</v>
      </c>
      <c r="H407" s="118">
        <f t="shared" si="86"/>
        <v>3.44</v>
      </c>
      <c r="I407" s="118">
        <f t="shared" si="87"/>
        <v>4.3600000000000003</v>
      </c>
    </row>
    <row r="408" spans="1:9">
      <c r="B408" s="114" t="s">
        <v>252</v>
      </c>
      <c r="C408" s="115" t="s">
        <v>253</v>
      </c>
      <c r="D408" s="114" t="s">
        <v>7</v>
      </c>
      <c r="E408" s="114" t="s">
        <v>110</v>
      </c>
      <c r="F408" s="116">
        <v>1.2749999999999999</v>
      </c>
      <c r="G408" s="117">
        <v>38.22</v>
      </c>
      <c r="H408" s="118">
        <f t="shared" si="86"/>
        <v>30.96</v>
      </c>
      <c r="I408" s="118">
        <f t="shared" si="87"/>
        <v>39.47</v>
      </c>
    </row>
    <row r="409" spans="1:9">
      <c r="B409" s="114" t="s">
        <v>38</v>
      </c>
      <c r="C409" s="115" t="s">
        <v>39</v>
      </c>
      <c r="D409" s="114" t="s">
        <v>7</v>
      </c>
      <c r="E409" s="114" t="s">
        <v>27</v>
      </c>
      <c r="F409" s="116">
        <v>0.15</v>
      </c>
      <c r="G409" s="117">
        <v>17.27</v>
      </c>
      <c r="H409" s="118">
        <f t="shared" si="86"/>
        <v>13.99</v>
      </c>
      <c r="I409" s="118">
        <f t="shared" si="87"/>
        <v>2.09</v>
      </c>
    </row>
    <row r="410" spans="1:9">
      <c r="B410" s="114" t="s">
        <v>254</v>
      </c>
      <c r="C410" s="115" t="s">
        <v>255</v>
      </c>
      <c r="D410" s="114" t="s">
        <v>7</v>
      </c>
      <c r="E410" s="114" t="s">
        <v>27</v>
      </c>
      <c r="F410" s="116">
        <v>0.115</v>
      </c>
      <c r="G410" s="117">
        <v>21.41</v>
      </c>
      <c r="H410" s="118">
        <f t="shared" si="86"/>
        <v>17.34</v>
      </c>
      <c r="I410" s="118">
        <f t="shared" si="87"/>
        <v>1.99</v>
      </c>
    </row>
    <row r="411" spans="1:9">
      <c r="B411" s="54"/>
      <c r="C411" s="54"/>
      <c r="D411" s="54"/>
      <c r="E411" s="54"/>
      <c r="F411" s="151" t="s">
        <v>2</v>
      </c>
      <c r="G411" s="151"/>
      <c r="H411" s="151"/>
      <c r="I411" s="119">
        <f>SUM(I404:I410)</f>
        <v>48.360000000000007</v>
      </c>
    </row>
    <row r="412" spans="1:9">
      <c r="B412" s="54"/>
      <c r="C412" s="54"/>
      <c r="D412" s="154"/>
      <c r="E412" s="154"/>
      <c r="F412" s="55"/>
      <c r="G412" s="56"/>
      <c r="H412" s="56"/>
      <c r="I412" s="56"/>
    </row>
    <row r="413" spans="1:9">
      <c r="B413" s="109" t="s">
        <v>256</v>
      </c>
      <c r="C413" s="153" t="s">
        <v>257</v>
      </c>
      <c r="D413" s="153"/>
      <c r="E413" s="153"/>
      <c r="F413" s="153"/>
      <c r="G413" s="153"/>
      <c r="H413" s="153"/>
      <c r="I413" s="153"/>
    </row>
    <row r="414" spans="1:9">
      <c r="A414" s="4"/>
      <c r="B414" s="110" t="s">
        <v>771</v>
      </c>
      <c r="C414" s="111" t="s">
        <v>772</v>
      </c>
      <c r="D414" s="112" t="s">
        <v>773</v>
      </c>
      <c r="E414" s="112" t="s">
        <v>774</v>
      </c>
      <c r="F414" s="112" t="s">
        <v>775</v>
      </c>
      <c r="G414" s="113"/>
      <c r="H414" s="113" t="s">
        <v>776</v>
      </c>
      <c r="I414" s="113" t="s">
        <v>777</v>
      </c>
    </row>
    <row r="415" spans="1:9" ht="22.5">
      <c r="B415" s="114" t="s">
        <v>243</v>
      </c>
      <c r="C415" s="115" t="s">
        <v>244</v>
      </c>
      <c r="D415" s="114" t="s">
        <v>7</v>
      </c>
      <c r="E415" s="114" t="s">
        <v>8</v>
      </c>
      <c r="F415" s="116">
        <v>1.83E-2</v>
      </c>
      <c r="G415" s="117">
        <v>17.66</v>
      </c>
      <c r="H415" s="118">
        <f t="shared" ref="H415:H423" si="88">ROUND(G415-(G415*J$10),2)</f>
        <v>14.3</v>
      </c>
      <c r="I415" s="118">
        <f t="shared" ref="I415:I423" si="89">TRUNC(F415*H415,2)</f>
        <v>0.26</v>
      </c>
    </row>
    <row r="416" spans="1:9" ht="22.5">
      <c r="B416" s="114" t="s">
        <v>245</v>
      </c>
      <c r="C416" s="115" t="s">
        <v>246</v>
      </c>
      <c r="D416" s="114" t="s">
        <v>7</v>
      </c>
      <c r="E416" s="114" t="s">
        <v>11</v>
      </c>
      <c r="F416" s="116">
        <v>1.32E-2</v>
      </c>
      <c r="G416" s="117">
        <v>18.5</v>
      </c>
      <c r="H416" s="118">
        <f t="shared" si="88"/>
        <v>14.99</v>
      </c>
      <c r="I416" s="118">
        <f t="shared" si="89"/>
        <v>0.19</v>
      </c>
    </row>
    <row r="417" spans="1:9">
      <c r="B417" s="114" t="s">
        <v>258</v>
      </c>
      <c r="C417" s="115" t="s">
        <v>259</v>
      </c>
      <c r="D417" s="114" t="s">
        <v>7</v>
      </c>
      <c r="E417" s="114" t="s">
        <v>17</v>
      </c>
      <c r="F417" s="116">
        <v>8.0000000000000002E-3</v>
      </c>
      <c r="G417" s="117">
        <v>23</v>
      </c>
      <c r="H417" s="118">
        <f t="shared" si="88"/>
        <v>18.63</v>
      </c>
      <c r="I417" s="118">
        <f t="shared" si="89"/>
        <v>0.14000000000000001</v>
      </c>
    </row>
    <row r="418" spans="1:9">
      <c r="B418" s="114" t="s">
        <v>260</v>
      </c>
      <c r="C418" s="115" t="s">
        <v>261</v>
      </c>
      <c r="D418" s="114" t="s">
        <v>7</v>
      </c>
      <c r="E418" s="114" t="s">
        <v>17</v>
      </c>
      <c r="F418" s="116">
        <v>1.6000000000000001E-3</v>
      </c>
      <c r="G418" s="117">
        <v>64.569999999999993</v>
      </c>
      <c r="H418" s="118">
        <f t="shared" si="88"/>
        <v>52.3</v>
      </c>
      <c r="I418" s="118">
        <f t="shared" si="89"/>
        <v>0.08</v>
      </c>
    </row>
    <row r="419" spans="1:9">
      <c r="B419" s="114" t="s">
        <v>262</v>
      </c>
      <c r="C419" s="115" t="s">
        <v>263</v>
      </c>
      <c r="D419" s="114" t="s">
        <v>7</v>
      </c>
      <c r="E419" s="114" t="s">
        <v>14</v>
      </c>
      <c r="F419" s="116">
        <v>1.05</v>
      </c>
      <c r="G419" s="117">
        <v>26.49</v>
      </c>
      <c r="H419" s="118">
        <f t="shared" si="88"/>
        <v>21.46</v>
      </c>
      <c r="I419" s="118">
        <f t="shared" si="89"/>
        <v>22.53</v>
      </c>
    </row>
    <row r="420" spans="1:9" ht="22.5">
      <c r="B420" s="114" t="s">
        <v>264</v>
      </c>
      <c r="C420" s="115" t="s">
        <v>265</v>
      </c>
      <c r="D420" s="114" t="s">
        <v>7</v>
      </c>
      <c r="E420" s="114" t="s">
        <v>266</v>
      </c>
      <c r="F420" s="116">
        <v>0.21099999999999999</v>
      </c>
      <c r="G420" s="117">
        <v>47.81</v>
      </c>
      <c r="H420" s="118">
        <f t="shared" si="88"/>
        <v>38.729999999999997</v>
      </c>
      <c r="I420" s="118">
        <f t="shared" si="89"/>
        <v>8.17</v>
      </c>
    </row>
    <row r="421" spans="1:9">
      <c r="B421" s="114" t="s">
        <v>267</v>
      </c>
      <c r="C421" s="115" t="s">
        <v>268</v>
      </c>
      <c r="D421" s="114" t="s">
        <v>7</v>
      </c>
      <c r="E421" s="114" t="s">
        <v>17</v>
      </c>
      <c r="F421" s="116">
        <v>5.8999999999999997E-2</v>
      </c>
      <c r="G421" s="117">
        <v>191.98</v>
      </c>
      <c r="H421" s="118">
        <f t="shared" si="88"/>
        <v>155.5</v>
      </c>
      <c r="I421" s="118">
        <f t="shared" si="89"/>
        <v>9.17</v>
      </c>
    </row>
    <row r="422" spans="1:9">
      <c r="B422" s="114" t="s">
        <v>38</v>
      </c>
      <c r="C422" s="115" t="s">
        <v>39</v>
      </c>
      <c r="D422" s="114" t="s">
        <v>7</v>
      </c>
      <c r="E422" s="114" t="s">
        <v>27</v>
      </c>
      <c r="F422" s="116">
        <v>0.23899999999999999</v>
      </c>
      <c r="G422" s="117">
        <v>17.27</v>
      </c>
      <c r="H422" s="118">
        <f t="shared" si="88"/>
        <v>13.99</v>
      </c>
      <c r="I422" s="118">
        <f t="shared" si="89"/>
        <v>3.34</v>
      </c>
    </row>
    <row r="423" spans="1:9">
      <c r="B423" s="114" t="s">
        <v>254</v>
      </c>
      <c r="C423" s="115" t="s">
        <v>255</v>
      </c>
      <c r="D423" s="114" t="s">
        <v>7</v>
      </c>
      <c r="E423" s="114" t="s">
        <v>27</v>
      </c>
      <c r="F423" s="116">
        <v>0.14499999999999999</v>
      </c>
      <c r="G423" s="117">
        <v>21.41</v>
      </c>
      <c r="H423" s="118">
        <f t="shared" si="88"/>
        <v>17.34</v>
      </c>
      <c r="I423" s="118">
        <f t="shared" si="89"/>
        <v>2.5099999999999998</v>
      </c>
    </row>
    <row r="424" spans="1:9">
      <c r="B424" s="54"/>
      <c r="C424" s="54"/>
      <c r="D424" s="54"/>
      <c r="E424" s="54"/>
      <c r="F424" s="151" t="s">
        <v>2</v>
      </c>
      <c r="G424" s="151"/>
      <c r="H424" s="151"/>
      <c r="I424" s="119">
        <f>SUM(I415:I423)</f>
        <v>46.390000000000008</v>
      </c>
    </row>
    <row r="425" spans="1:9">
      <c r="B425" s="54"/>
      <c r="C425" s="54"/>
      <c r="D425" s="154"/>
      <c r="E425" s="154"/>
      <c r="F425" s="55"/>
      <c r="G425" s="56"/>
      <c r="H425" s="56"/>
      <c r="I425" s="56"/>
    </row>
    <row r="426" spans="1:9">
      <c r="B426" s="109" t="s">
        <v>269</v>
      </c>
      <c r="C426" s="153" t="s">
        <v>270</v>
      </c>
      <c r="D426" s="153"/>
      <c r="E426" s="153"/>
      <c r="F426" s="153"/>
      <c r="G426" s="153"/>
      <c r="H426" s="153"/>
      <c r="I426" s="153"/>
    </row>
    <row r="427" spans="1:9">
      <c r="A427" s="4"/>
      <c r="B427" s="110" t="s">
        <v>771</v>
      </c>
      <c r="C427" s="111" t="s">
        <v>772</v>
      </c>
      <c r="D427" s="112" t="s">
        <v>773</v>
      </c>
      <c r="E427" s="112" t="s">
        <v>774</v>
      </c>
      <c r="F427" s="112" t="s">
        <v>775</v>
      </c>
      <c r="G427" s="113"/>
      <c r="H427" s="113" t="s">
        <v>776</v>
      </c>
      <c r="I427" s="113" t="s">
        <v>777</v>
      </c>
    </row>
    <row r="428" spans="1:9" ht="22.5">
      <c r="B428" s="114" t="s">
        <v>243</v>
      </c>
      <c r="C428" s="115" t="s">
        <v>244</v>
      </c>
      <c r="D428" s="114" t="s">
        <v>7</v>
      </c>
      <c r="E428" s="114" t="s">
        <v>8</v>
      </c>
      <c r="F428" s="116">
        <v>1.83E-2</v>
      </c>
      <c r="G428" s="117">
        <v>17.66</v>
      </c>
      <c r="H428" s="118">
        <f t="shared" ref="H428:H436" si="90">ROUND(G428-(G428*J$10),2)</f>
        <v>14.3</v>
      </c>
      <c r="I428" s="118">
        <f t="shared" ref="I428:I436" si="91">TRUNC(F428*H428,2)</f>
        <v>0.26</v>
      </c>
    </row>
    <row r="429" spans="1:9" ht="22.5">
      <c r="B429" s="114" t="s">
        <v>245</v>
      </c>
      <c r="C429" s="115" t="s">
        <v>246</v>
      </c>
      <c r="D429" s="114" t="s">
        <v>7</v>
      </c>
      <c r="E429" s="114" t="s">
        <v>11</v>
      </c>
      <c r="F429" s="116">
        <v>1.32E-2</v>
      </c>
      <c r="G429" s="117">
        <v>18.5</v>
      </c>
      <c r="H429" s="118">
        <f t="shared" si="90"/>
        <v>14.99</v>
      </c>
      <c r="I429" s="118">
        <f t="shared" si="91"/>
        <v>0.19</v>
      </c>
    </row>
    <row r="430" spans="1:9">
      <c r="B430" s="114" t="s">
        <v>271</v>
      </c>
      <c r="C430" s="115" t="s">
        <v>272</v>
      </c>
      <c r="D430" s="114" t="s">
        <v>7</v>
      </c>
      <c r="E430" s="114" t="s">
        <v>14</v>
      </c>
      <c r="F430" s="116">
        <v>1.05</v>
      </c>
      <c r="G430" s="117">
        <v>34.159999999999997</v>
      </c>
      <c r="H430" s="118">
        <f t="shared" si="90"/>
        <v>27.67</v>
      </c>
      <c r="I430" s="118">
        <f t="shared" si="91"/>
        <v>29.05</v>
      </c>
    </row>
    <row r="431" spans="1:9">
      <c r="B431" s="114" t="s">
        <v>258</v>
      </c>
      <c r="C431" s="115" t="s">
        <v>259</v>
      </c>
      <c r="D431" s="114" t="s">
        <v>7</v>
      </c>
      <c r="E431" s="114" t="s">
        <v>17</v>
      </c>
      <c r="F431" s="116">
        <v>8.0000000000000002E-3</v>
      </c>
      <c r="G431" s="117">
        <v>23</v>
      </c>
      <c r="H431" s="118">
        <f t="shared" si="90"/>
        <v>18.63</v>
      </c>
      <c r="I431" s="118">
        <f t="shared" si="91"/>
        <v>0.14000000000000001</v>
      </c>
    </row>
    <row r="432" spans="1:9">
      <c r="B432" s="114" t="s">
        <v>260</v>
      </c>
      <c r="C432" s="115" t="s">
        <v>261</v>
      </c>
      <c r="D432" s="114" t="s">
        <v>7</v>
      </c>
      <c r="E432" s="114" t="s">
        <v>17</v>
      </c>
      <c r="F432" s="116">
        <v>1.6000000000000001E-3</v>
      </c>
      <c r="G432" s="117">
        <v>64.569999999999993</v>
      </c>
      <c r="H432" s="118">
        <f t="shared" si="90"/>
        <v>52.3</v>
      </c>
      <c r="I432" s="118">
        <f t="shared" si="91"/>
        <v>0.08</v>
      </c>
    </row>
    <row r="433" spans="1:9" ht="22.5">
      <c r="B433" s="114" t="s">
        <v>264</v>
      </c>
      <c r="C433" s="115" t="s">
        <v>265</v>
      </c>
      <c r="D433" s="114" t="s">
        <v>7</v>
      </c>
      <c r="E433" s="114" t="s">
        <v>266</v>
      </c>
      <c r="F433" s="116">
        <v>5.2999999999999999E-2</v>
      </c>
      <c r="G433" s="117">
        <v>47.81</v>
      </c>
      <c r="H433" s="118">
        <f t="shared" si="90"/>
        <v>38.729999999999997</v>
      </c>
      <c r="I433" s="118">
        <f t="shared" si="91"/>
        <v>2.0499999999999998</v>
      </c>
    </row>
    <row r="434" spans="1:9">
      <c r="B434" s="114" t="s">
        <v>267</v>
      </c>
      <c r="C434" s="115" t="s">
        <v>268</v>
      </c>
      <c r="D434" s="114" t="s">
        <v>7</v>
      </c>
      <c r="E434" s="114" t="s">
        <v>17</v>
      </c>
      <c r="F434" s="116">
        <v>5.8999999999999997E-2</v>
      </c>
      <c r="G434" s="117">
        <v>191.98</v>
      </c>
      <c r="H434" s="118">
        <f t="shared" si="90"/>
        <v>155.5</v>
      </c>
      <c r="I434" s="118">
        <f t="shared" si="91"/>
        <v>9.17</v>
      </c>
    </row>
    <row r="435" spans="1:9">
      <c r="B435" s="114" t="s">
        <v>38</v>
      </c>
      <c r="C435" s="115" t="s">
        <v>39</v>
      </c>
      <c r="D435" s="114" t="s">
        <v>7</v>
      </c>
      <c r="E435" s="114" t="s">
        <v>27</v>
      </c>
      <c r="F435" s="116">
        <v>0.28199999999999997</v>
      </c>
      <c r="G435" s="117">
        <v>17.27</v>
      </c>
      <c r="H435" s="118">
        <f t="shared" si="90"/>
        <v>13.99</v>
      </c>
      <c r="I435" s="118">
        <f t="shared" si="91"/>
        <v>3.94</v>
      </c>
    </row>
    <row r="436" spans="1:9">
      <c r="B436" s="114" t="s">
        <v>254</v>
      </c>
      <c r="C436" s="115" t="s">
        <v>255</v>
      </c>
      <c r="D436" s="114" t="s">
        <v>7</v>
      </c>
      <c r="E436" s="114" t="s">
        <v>27</v>
      </c>
      <c r="F436" s="116">
        <v>0.188</v>
      </c>
      <c r="G436" s="117">
        <v>21.41</v>
      </c>
      <c r="H436" s="118">
        <f t="shared" si="90"/>
        <v>17.34</v>
      </c>
      <c r="I436" s="118">
        <f t="shared" si="91"/>
        <v>3.25</v>
      </c>
    </row>
    <row r="437" spans="1:9">
      <c r="B437" s="54"/>
      <c r="C437" s="54"/>
      <c r="D437" s="54"/>
      <c r="E437" s="54"/>
      <c r="F437" s="151" t="s">
        <v>2</v>
      </c>
      <c r="G437" s="151"/>
      <c r="H437" s="151"/>
      <c r="I437" s="119">
        <f>SUM(I428:I436)</f>
        <v>48.129999999999995</v>
      </c>
    </row>
    <row r="438" spans="1:9">
      <c r="B438" s="54"/>
      <c r="C438" s="54"/>
      <c r="D438" s="154"/>
      <c r="E438" s="154"/>
      <c r="F438" s="55"/>
      <c r="G438" s="56"/>
      <c r="H438" s="56"/>
      <c r="I438" s="56"/>
    </row>
    <row r="439" spans="1:9" ht="27.75" customHeight="1">
      <c r="B439" s="109" t="s">
        <v>273</v>
      </c>
      <c r="C439" s="153" t="s">
        <v>274</v>
      </c>
      <c r="D439" s="153"/>
      <c r="E439" s="153"/>
      <c r="F439" s="153"/>
      <c r="G439" s="153"/>
      <c r="H439" s="153"/>
      <c r="I439" s="153"/>
    </row>
    <row r="440" spans="1:9">
      <c r="A440" s="4"/>
      <c r="B440" s="110" t="s">
        <v>771</v>
      </c>
      <c r="C440" s="111" t="s">
        <v>772</v>
      </c>
      <c r="D440" s="112" t="s">
        <v>773</v>
      </c>
      <c r="E440" s="112" t="s">
        <v>774</v>
      </c>
      <c r="F440" s="112" t="s">
        <v>775</v>
      </c>
      <c r="G440" s="113"/>
      <c r="H440" s="113" t="s">
        <v>776</v>
      </c>
      <c r="I440" s="113" t="s">
        <v>777</v>
      </c>
    </row>
    <row r="441" spans="1:9" ht="22.5">
      <c r="B441" s="114" t="s">
        <v>243</v>
      </c>
      <c r="C441" s="115" t="s">
        <v>244</v>
      </c>
      <c r="D441" s="114" t="s">
        <v>7</v>
      </c>
      <c r="E441" s="114" t="s">
        <v>8</v>
      </c>
      <c r="F441" s="116">
        <v>9.4000000000000004E-3</v>
      </c>
      <c r="G441" s="117">
        <v>17.66</v>
      </c>
      <c r="H441" s="118">
        <f t="shared" ref="H441:H446" si="92">ROUND(G441-(G441*J$10),2)</f>
        <v>14.3</v>
      </c>
      <c r="I441" s="118">
        <f t="shared" ref="I441:I446" si="93">TRUNC(F441*H441,2)</f>
        <v>0.13</v>
      </c>
    </row>
    <row r="442" spans="1:9" ht="22.5">
      <c r="B442" s="114" t="s">
        <v>245</v>
      </c>
      <c r="C442" s="115" t="s">
        <v>246</v>
      </c>
      <c r="D442" s="114" t="s">
        <v>7</v>
      </c>
      <c r="E442" s="114" t="s">
        <v>11</v>
      </c>
      <c r="F442" s="116">
        <v>6.7999999999999996E-3</v>
      </c>
      <c r="G442" s="117">
        <v>18.5</v>
      </c>
      <c r="H442" s="118">
        <f t="shared" si="92"/>
        <v>14.99</v>
      </c>
      <c r="I442" s="118">
        <f t="shared" si="93"/>
        <v>0.1</v>
      </c>
    </row>
    <row r="443" spans="1:9" ht="22.5">
      <c r="B443" s="114" t="s">
        <v>275</v>
      </c>
      <c r="C443" s="115" t="s">
        <v>276</v>
      </c>
      <c r="D443" s="114" t="s">
        <v>7</v>
      </c>
      <c r="E443" s="114" t="s">
        <v>131</v>
      </c>
      <c r="F443" s="116">
        <v>7.0000000000000001E-3</v>
      </c>
      <c r="G443" s="117">
        <v>197.91</v>
      </c>
      <c r="H443" s="118">
        <f t="shared" si="92"/>
        <v>160.31</v>
      </c>
      <c r="I443" s="118">
        <f t="shared" si="93"/>
        <v>1.1200000000000001</v>
      </c>
    </row>
    <row r="444" spans="1:9" ht="22.5">
      <c r="B444" s="114" t="s">
        <v>277</v>
      </c>
      <c r="C444" s="115" t="s">
        <v>278</v>
      </c>
      <c r="D444" s="114" t="s">
        <v>7</v>
      </c>
      <c r="E444" s="114" t="s">
        <v>17</v>
      </c>
      <c r="F444" s="116">
        <v>4.3330000000000002</v>
      </c>
      <c r="G444" s="117">
        <v>11.26</v>
      </c>
      <c r="H444" s="118">
        <f t="shared" si="92"/>
        <v>9.1199999999999992</v>
      </c>
      <c r="I444" s="118">
        <f t="shared" si="93"/>
        <v>39.51</v>
      </c>
    </row>
    <row r="445" spans="1:9">
      <c r="B445" s="114" t="s">
        <v>279</v>
      </c>
      <c r="C445" s="115" t="s">
        <v>280</v>
      </c>
      <c r="D445" s="114" t="s">
        <v>7</v>
      </c>
      <c r="E445" s="114" t="s">
        <v>27</v>
      </c>
      <c r="F445" s="116">
        <v>0.21299999999999999</v>
      </c>
      <c r="G445" s="117">
        <v>17.02</v>
      </c>
      <c r="H445" s="118">
        <f t="shared" si="92"/>
        <v>13.79</v>
      </c>
      <c r="I445" s="118">
        <f t="shared" si="93"/>
        <v>2.93</v>
      </c>
    </row>
    <row r="446" spans="1:9">
      <c r="B446" s="114" t="s">
        <v>38</v>
      </c>
      <c r="C446" s="115" t="s">
        <v>39</v>
      </c>
      <c r="D446" s="114" t="s">
        <v>7</v>
      </c>
      <c r="E446" s="114" t="s">
        <v>27</v>
      </c>
      <c r="F446" s="116">
        <v>0.106</v>
      </c>
      <c r="G446" s="117">
        <v>17.27</v>
      </c>
      <c r="H446" s="118">
        <f t="shared" si="92"/>
        <v>13.99</v>
      </c>
      <c r="I446" s="118">
        <f t="shared" si="93"/>
        <v>1.48</v>
      </c>
    </row>
    <row r="447" spans="1:9">
      <c r="B447" s="54"/>
      <c r="C447" s="54"/>
      <c r="D447" s="54"/>
      <c r="E447" s="54"/>
      <c r="F447" s="151" t="s">
        <v>2</v>
      </c>
      <c r="G447" s="151"/>
      <c r="H447" s="151"/>
      <c r="I447" s="119">
        <f>SUM(I441:I446)</f>
        <v>45.269999999999996</v>
      </c>
    </row>
    <row r="448" spans="1:9">
      <c r="B448" s="54"/>
      <c r="C448" s="54"/>
      <c r="D448" s="154"/>
      <c r="E448" s="154"/>
      <c r="F448" s="55"/>
      <c r="G448" s="56"/>
      <c r="H448" s="56"/>
      <c r="I448" s="56"/>
    </row>
    <row r="449" spans="1:9">
      <c r="B449" s="109" t="s">
        <v>281</v>
      </c>
      <c r="C449" s="153" t="s">
        <v>282</v>
      </c>
      <c r="D449" s="153"/>
      <c r="E449" s="153"/>
      <c r="F449" s="153"/>
      <c r="G449" s="153"/>
      <c r="H449" s="153"/>
      <c r="I449" s="153"/>
    </row>
    <row r="450" spans="1:9">
      <c r="A450" s="4"/>
      <c r="B450" s="110" t="s">
        <v>771</v>
      </c>
      <c r="C450" s="111" t="s">
        <v>772</v>
      </c>
      <c r="D450" s="112" t="s">
        <v>773</v>
      </c>
      <c r="E450" s="112" t="s">
        <v>774</v>
      </c>
      <c r="F450" s="112" t="s">
        <v>775</v>
      </c>
      <c r="G450" s="113"/>
      <c r="H450" s="113" t="s">
        <v>776</v>
      </c>
      <c r="I450" s="113" t="s">
        <v>777</v>
      </c>
    </row>
    <row r="451" spans="1:9" ht="22.5">
      <c r="B451" s="114" t="s">
        <v>243</v>
      </c>
      <c r="C451" s="115" t="s">
        <v>244</v>
      </c>
      <c r="D451" s="114" t="s">
        <v>7</v>
      </c>
      <c r="E451" s="114" t="s">
        <v>8</v>
      </c>
      <c r="F451" s="116">
        <v>1.2999999999999999E-3</v>
      </c>
      <c r="G451" s="117">
        <v>17.66</v>
      </c>
      <c r="H451" s="118">
        <f t="shared" ref="H451:H456" si="94">ROUND(G451-(G451*J$10),2)</f>
        <v>14.3</v>
      </c>
      <c r="I451" s="118">
        <f t="shared" ref="I451:I456" si="95">TRUNC(F451*H451,2)</f>
        <v>0.01</v>
      </c>
    </row>
    <row r="452" spans="1:9" ht="22.5">
      <c r="B452" s="114" t="s">
        <v>245</v>
      </c>
      <c r="C452" s="115" t="s">
        <v>246</v>
      </c>
      <c r="D452" s="114" t="s">
        <v>7</v>
      </c>
      <c r="E452" s="114" t="s">
        <v>11</v>
      </c>
      <c r="F452" s="116">
        <v>8.9999999999999998E-4</v>
      </c>
      <c r="G452" s="117">
        <v>18.5</v>
      </c>
      <c r="H452" s="118">
        <f t="shared" si="94"/>
        <v>14.99</v>
      </c>
      <c r="I452" s="118">
        <f t="shared" si="95"/>
        <v>0.01</v>
      </c>
    </row>
    <row r="453" spans="1:9" ht="22.5">
      <c r="B453" s="114" t="s">
        <v>283</v>
      </c>
      <c r="C453" s="115" t="s">
        <v>284</v>
      </c>
      <c r="D453" s="114" t="s">
        <v>7</v>
      </c>
      <c r="E453" s="114" t="s">
        <v>249</v>
      </c>
      <c r="F453" s="116">
        <v>4.1500000000000004</v>
      </c>
      <c r="G453" s="117">
        <v>2.1</v>
      </c>
      <c r="H453" s="118">
        <f t="shared" si="94"/>
        <v>1.7</v>
      </c>
      <c r="I453" s="118">
        <f t="shared" si="95"/>
        <v>7.05</v>
      </c>
    </row>
    <row r="454" spans="1:9" ht="22.5">
      <c r="B454" s="114" t="s">
        <v>285</v>
      </c>
      <c r="C454" s="115" t="s">
        <v>286</v>
      </c>
      <c r="D454" s="114" t="s">
        <v>7</v>
      </c>
      <c r="E454" s="114" t="s">
        <v>110</v>
      </c>
      <c r="F454" s="116">
        <v>1.1659999999999999</v>
      </c>
      <c r="G454" s="117">
        <v>57.39</v>
      </c>
      <c r="H454" s="118">
        <f t="shared" si="94"/>
        <v>46.49</v>
      </c>
      <c r="I454" s="118">
        <f t="shared" si="95"/>
        <v>54.2</v>
      </c>
    </row>
    <row r="455" spans="1:9">
      <c r="B455" s="114" t="s">
        <v>38</v>
      </c>
      <c r="C455" s="115" t="s">
        <v>39</v>
      </c>
      <c r="D455" s="114" t="s">
        <v>7</v>
      </c>
      <c r="E455" s="114" t="s">
        <v>27</v>
      </c>
      <c r="F455" s="116">
        <v>9.7000000000000003E-2</v>
      </c>
      <c r="G455" s="117">
        <v>17.27</v>
      </c>
      <c r="H455" s="118">
        <f t="shared" si="94"/>
        <v>13.99</v>
      </c>
      <c r="I455" s="118">
        <f t="shared" si="95"/>
        <v>1.35</v>
      </c>
    </row>
    <row r="456" spans="1:9">
      <c r="B456" s="114" t="s">
        <v>254</v>
      </c>
      <c r="C456" s="115" t="s">
        <v>255</v>
      </c>
      <c r="D456" s="114" t="s">
        <v>7</v>
      </c>
      <c r="E456" s="114" t="s">
        <v>27</v>
      </c>
      <c r="F456" s="116">
        <v>9.0999999999999998E-2</v>
      </c>
      <c r="G456" s="117">
        <v>21.41</v>
      </c>
      <c r="H456" s="118">
        <f t="shared" si="94"/>
        <v>17.34</v>
      </c>
      <c r="I456" s="118">
        <f t="shared" si="95"/>
        <v>1.57</v>
      </c>
    </row>
    <row r="457" spans="1:9">
      <c r="B457" s="54"/>
      <c r="C457" s="54"/>
      <c r="D457" s="54"/>
      <c r="E457" s="54"/>
      <c r="F457" s="151" t="s">
        <v>2</v>
      </c>
      <c r="G457" s="151"/>
      <c r="H457" s="151"/>
      <c r="I457" s="119">
        <f>SUM(I451:I456)</f>
        <v>64.19</v>
      </c>
    </row>
    <row r="458" spans="1:9">
      <c r="B458" s="54"/>
      <c r="C458" s="54"/>
      <c r="D458" s="154"/>
      <c r="E458" s="154"/>
      <c r="F458" s="55"/>
      <c r="G458" s="56"/>
      <c r="H458" s="56"/>
      <c r="I458" s="56"/>
    </row>
    <row r="459" spans="1:9" ht="33.75" customHeight="1">
      <c r="B459" s="109">
        <v>92553</v>
      </c>
      <c r="C459" s="153" t="s">
        <v>1044</v>
      </c>
      <c r="D459" s="153"/>
      <c r="E459" s="153"/>
      <c r="F459" s="153"/>
      <c r="G459" s="153"/>
      <c r="H459" s="153"/>
      <c r="I459" s="153"/>
    </row>
    <row r="460" spans="1:9">
      <c r="A460" s="4"/>
      <c r="B460" s="110" t="s">
        <v>771</v>
      </c>
      <c r="C460" s="111" t="s">
        <v>772</v>
      </c>
      <c r="D460" s="112" t="s">
        <v>773</v>
      </c>
      <c r="E460" s="112" t="s">
        <v>774</v>
      </c>
      <c r="F460" s="112" t="s">
        <v>775</v>
      </c>
      <c r="G460" s="113"/>
      <c r="H460" s="113" t="s">
        <v>776</v>
      </c>
      <c r="I460" s="113" t="s">
        <v>777</v>
      </c>
    </row>
    <row r="461" spans="1:9">
      <c r="B461" s="114" t="s">
        <v>1036</v>
      </c>
      <c r="C461" s="115" t="s">
        <v>1037</v>
      </c>
      <c r="D461" s="114" t="s">
        <v>7</v>
      </c>
      <c r="E461" s="114" t="s">
        <v>17</v>
      </c>
      <c r="F461" s="116">
        <v>50.2</v>
      </c>
      <c r="G461" s="117">
        <v>10.43</v>
      </c>
      <c r="H461" s="118">
        <f t="shared" ref="H461:H462" si="96">ROUND(G461-(G461*J$10),2)</f>
        <v>8.4499999999999993</v>
      </c>
      <c r="I461" s="118">
        <f t="shared" ref="I461:I462" si="97">TRUNC(F461*H461,2)</f>
        <v>424.19</v>
      </c>
    </row>
    <row r="462" spans="1:9">
      <c r="B462" s="114" t="s">
        <v>1038</v>
      </c>
      <c r="C462" s="115" t="s">
        <v>1039</v>
      </c>
      <c r="D462" s="114" t="s">
        <v>7</v>
      </c>
      <c r="E462" s="114" t="s">
        <v>17</v>
      </c>
      <c r="F462" s="116">
        <v>0.52200000000000002</v>
      </c>
      <c r="G462" s="117">
        <v>39.450000000000003</v>
      </c>
      <c r="H462" s="118">
        <f t="shared" si="96"/>
        <v>31.95</v>
      </c>
      <c r="I462" s="118">
        <f t="shared" si="97"/>
        <v>16.670000000000002</v>
      </c>
    </row>
    <row r="463" spans="1:9" ht="22.5">
      <c r="B463" s="114" t="s">
        <v>1040</v>
      </c>
      <c r="C463" s="115" t="s">
        <v>1041</v>
      </c>
      <c r="D463" s="114" t="s">
        <v>7</v>
      </c>
      <c r="E463" s="114" t="s">
        <v>17</v>
      </c>
      <c r="F463" s="116">
        <v>123.12</v>
      </c>
      <c r="G463" s="117">
        <v>10.98</v>
      </c>
      <c r="H463" s="118">
        <f t="shared" ref="H463:H466" si="98">ROUND(G463-(G463*J$10),2)</f>
        <v>8.89</v>
      </c>
      <c r="I463" s="118">
        <f t="shared" ref="I463:I466" si="99">TRUNC(F463*H463,2)</f>
        <v>1094.53</v>
      </c>
    </row>
    <row r="464" spans="1:9">
      <c r="B464" s="114" t="s">
        <v>279</v>
      </c>
      <c r="C464" s="115" t="s">
        <v>280</v>
      </c>
      <c r="D464" s="114" t="s">
        <v>7</v>
      </c>
      <c r="E464" s="114" t="s">
        <v>27</v>
      </c>
      <c r="F464" s="116">
        <v>2.8439999999999999</v>
      </c>
      <c r="G464" s="117">
        <v>17.02</v>
      </c>
      <c r="H464" s="118">
        <f t="shared" si="98"/>
        <v>13.79</v>
      </c>
      <c r="I464" s="118">
        <f t="shared" si="99"/>
        <v>39.21</v>
      </c>
    </row>
    <row r="465" spans="1:9">
      <c r="B465" s="114" t="s">
        <v>38</v>
      </c>
      <c r="C465" s="115" t="s">
        <v>39</v>
      </c>
      <c r="D465" s="114" t="s">
        <v>7</v>
      </c>
      <c r="E465" s="114" t="s">
        <v>27</v>
      </c>
      <c r="F465" s="116">
        <v>0.65600000000000003</v>
      </c>
      <c r="G465" s="117">
        <v>17.27</v>
      </c>
      <c r="H465" s="118">
        <f t="shared" si="98"/>
        <v>13.99</v>
      </c>
      <c r="I465" s="118">
        <f t="shared" si="99"/>
        <v>9.17</v>
      </c>
    </row>
    <row r="466" spans="1:9" ht="22.5">
      <c r="B466" s="114" t="s">
        <v>1042</v>
      </c>
      <c r="C466" s="115" t="s">
        <v>1043</v>
      </c>
      <c r="D466" s="114" t="s">
        <v>7</v>
      </c>
      <c r="E466" s="114" t="s">
        <v>35</v>
      </c>
      <c r="F466" s="116">
        <v>1</v>
      </c>
      <c r="G466" s="117">
        <v>269.31</v>
      </c>
      <c r="H466" s="118">
        <f t="shared" si="98"/>
        <v>218.14</v>
      </c>
      <c r="I466" s="118">
        <f t="shared" si="99"/>
        <v>218.14</v>
      </c>
    </row>
    <row r="467" spans="1:9">
      <c r="B467" s="54"/>
      <c r="C467" s="54"/>
      <c r="D467" s="54"/>
      <c r="E467" s="54"/>
      <c r="F467" s="151" t="s">
        <v>2</v>
      </c>
      <c r="G467" s="151"/>
      <c r="H467" s="151"/>
      <c r="I467" s="119">
        <f>SUM(I461:I466)</f>
        <v>1801.9099999999999</v>
      </c>
    </row>
    <row r="468" spans="1:9">
      <c r="B468" s="54"/>
      <c r="C468" s="54"/>
      <c r="D468" s="154"/>
      <c r="E468" s="154"/>
      <c r="F468" s="55"/>
      <c r="G468" s="56"/>
      <c r="H468" s="56"/>
      <c r="I468" s="56"/>
    </row>
    <row r="469" spans="1:9">
      <c r="B469" s="109" t="s">
        <v>287</v>
      </c>
      <c r="C469" s="153" t="s">
        <v>288</v>
      </c>
      <c r="D469" s="153"/>
      <c r="E469" s="153"/>
      <c r="F469" s="153"/>
      <c r="G469" s="153"/>
      <c r="H469" s="153"/>
      <c r="I469" s="153"/>
    </row>
    <row r="470" spans="1:9">
      <c r="A470" s="4"/>
      <c r="B470" s="110" t="s">
        <v>771</v>
      </c>
      <c r="C470" s="111" t="s">
        <v>772</v>
      </c>
      <c r="D470" s="112" t="s">
        <v>773</v>
      </c>
      <c r="E470" s="112" t="s">
        <v>774</v>
      </c>
      <c r="F470" s="112" t="s">
        <v>775</v>
      </c>
      <c r="G470" s="113"/>
      <c r="H470" s="113" t="s">
        <v>776</v>
      </c>
      <c r="I470" s="113" t="s">
        <v>777</v>
      </c>
    </row>
    <row r="471" spans="1:9">
      <c r="B471" s="114" t="s">
        <v>289</v>
      </c>
      <c r="C471" s="115" t="s">
        <v>290</v>
      </c>
      <c r="D471" s="114" t="s">
        <v>179</v>
      </c>
      <c r="E471" s="114" t="s">
        <v>191</v>
      </c>
      <c r="F471" s="116">
        <v>0.24</v>
      </c>
      <c r="G471" s="117">
        <v>3.68</v>
      </c>
      <c r="H471" s="118">
        <f t="shared" ref="H471:H475" si="100">ROUND(G471-(G471*J$10),2)</f>
        <v>2.98</v>
      </c>
      <c r="I471" s="118">
        <f t="shared" ref="I471:I475" si="101">TRUNC(F471*H471,2)</f>
        <v>0.71</v>
      </c>
    </row>
    <row r="472" spans="1:9">
      <c r="B472" s="114" t="s">
        <v>216</v>
      </c>
      <c r="C472" s="115" t="s">
        <v>217</v>
      </c>
      <c r="D472" s="114" t="s">
        <v>179</v>
      </c>
      <c r="E472" s="114" t="s">
        <v>191</v>
      </c>
      <c r="F472" s="116">
        <v>0.24</v>
      </c>
      <c r="G472" s="117">
        <v>3.8</v>
      </c>
      <c r="H472" s="118">
        <f t="shared" si="100"/>
        <v>3.08</v>
      </c>
      <c r="I472" s="118">
        <f t="shared" si="101"/>
        <v>0.73</v>
      </c>
    </row>
    <row r="473" spans="1:9">
      <c r="B473" s="114" t="s">
        <v>291</v>
      </c>
      <c r="C473" s="115" t="s">
        <v>292</v>
      </c>
      <c r="D473" s="114" t="s">
        <v>179</v>
      </c>
      <c r="E473" s="114" t="s">
        <v>293</v>
      </c>
      <c r="F473" s="116">
        <v>1</v>
      </c>
      <c r="G473" s="117">
        <v>103.05</v>
      </c>
      <c r="H473" s="118">
        <f t="shared" si="100"/>
        <v>83.47</v>
      </c>
      <c r="I473" s="118">
        <f t="shared" si="101"/>
        <v>83.47</v>
      </c>
    </row>
    <row r="474" spans="1:9">
      <c r="B474" s="114" t="s">
        <v>294</v>
      </c>
      <c r="C474" s="115" t="s">
        <v>295</v>
      </c>
      <c r="D474" s="114" t="s">
        <v>179</v>
      </c>
      <c r="E474" s="114" t="s">
        <v>191</v>
      </c>
      <c r="F474" s="116">
        <v>0.24</v>
      </c>
      <c r="G474" s="117">
        <v>18.16</v>
      </c>
      <c r="H474" s="118">
        <f t="shared" si="100"/>
        <v>14.71</v>
      </c>
      <c r="I474" s="118">
        <f t="shared" si="101"/>
        <v>3.53</v>
      </c>
    </row>
    <row r="475" spans="1:9">
      <c r="B475" s="114" t="s">
        <v>222</v>
      </c>
      <c r="C475" s="115" t="s">
        <v>223</v>
      </c>
      <c r="D475" s="114" t="s">
        <v>179</v>
      </c>
      <c r="E475" s="114" t="s">
        <v>191</v>
      </c>
      <c r="F475" s="116">
        <v>0.24</v>
      </c>
      <c r="G475" s="117">
        <v>12.72</v>
      </c>
      <c r="H475" s="118">
        <f t="shared" si="100"/>
        <v>10.3</v>
      </c>
      <c r="I475" s="118">
        <f t="shared" si="101"/>
        <v>2.4700000000000002</v>
      </c>
    </row>
    <row r="476" spans="1:9">
      <c r="B476" s="54"/>
      <c r="C476" s="54"/>
      <c r="D476" s="54"/>
      <c r="E476" s="54"/>
      <c r="F476" s="151" t="s">
        <v>2</v>
      </c>
      <c r="G476" s="151"/>
      <c r="H476" s="151"/>
      <c r="I476" s="119">
        <f>SUM(I471:I475)</f>
        <v>90.91</v>
      </c>
    </row>
    <row r="477" spans="1:9">
      <c r="B477" s="54"/>
      <c r="C477" s="54"/>
      <c r="D477" s="154"/>
      <c r="E477" s="154"/>
      <c r="F477" s="55"/>
      <c r="G477" s="56"/>
      <c r="H477" s="56"/>
      <c r="I477" s="56"/>
    </row>
    <row r="478" spans="1:9">
      <c r="B478" s="109" t="s">
        <v>296</v>
      </c>
      <c r="C478" s="153" t="s">
        <v>297</v>
      </c>
      <c r="D478" s="153"/>
      <c r="E478" s="153"/>
      <c r="F478" s="153"/>
      <c r="G478" s="153"/>
      <c r="H478" s="153"/>
      <c r="I478" s="153"/>
    </row>
    <row r="479" spans="1:9">
      <c r="A479" s="4"/>
      <c r="B479" s="110" t="s">
        <v>771</v>
      </c>
      <c r="C479" s="111" t="s">
        <v>772</v>
      </c>
      <c r="D479" s="112" t="s">
        <v>773</v>
      </c>
      <c r="E479" s="112" t="s">
        <v>774</v>
      </c>
      <c r="F479" s="112" t="s">
        <v>775</v>
      </c>
      <c r="G479" s="113"/>
      <c r="H479" s="113" t="s">
        <v>776</v>
      </c>
      <c r="I479" s="113" t="s">
        <v>777</v>
      </c>
    </row>
    <row r="480" spans="1:9">
      <c r="B480" s="114" t="s">
        <v>298</v>
      </c>
      <c r="C480" s="115" t="s">
        <v>299</v>
      </c>
      <c r="D480" s="114" t="s">
        <v>7</v>
      </c>
      <c r="E480" s="114" t="s">
        <v>17</v>
      </c>
      <c r="F480" s="116">
        <v>2.5000000000000001E-2</v>
      </c>
      <c r="G480" s="117">
        <v>40.72</v>
      </c>
      <c r="H480" s="118">
        <f t="shared" ref="H480:H486" si="102">ROUND(G480-(G480*J$10),2)</f>
        <v>32.979999999999997</v>
      </c>
      <c r="I480" s="118">
        <f t="shared" ref="I480:I486" si="103">TRUNC(F480*H480,2)</f>
        <v>0.82</v>
      </c>
    </row>
    <row r="481" spans="1:9">
      <c r="B481" s="114" t="s">
        <v>300</v>
      </c>
      <c r="C481" s="115" t="s">
        <v>301</v>
      </c>
      <c r="D481" s="114" t="s">
        <v>7</v>
      </c>
      <c r="E481" s="114" t="s">
        <v>17</v>
      </c>
      <c r="F481" s="116">
        <v>0.99639999999999995</v>
      </c>
      <c r="G481" s="117">
        <v>0.79</v>
      </c>
      <c r="H481" s="118">
        <f t="shared" si="102"/>
        <v>0.64</v>
      </c>
      <c r="I481" s="118">
        <f t="shared" si="103"/>
        <v>0.63</v>
      </c>
    </row>
    <row r="482" spans="1:9">
      <c r="B482" s="114" t="s">
        <v>302</v>
      </c>
      <c r="C482" s="115" t="s">
        <v>303</v>
      </c>
      <c r="D482" s="114" t="s">
        <v>7</v>
      </c>
      <c r="E482" s="114" t="s">
        <v>131</v>
      </c>
      <c r="F482" s="116">
        <v>3.0800000000000001E-2</v>
      </c>
      <c r="G482" s="117">
        <v>29.16</v>
      </c>
      <c r="H482" s="118">
        <f t="shared" si="102"/>
        <v>23.62</v>
      </c>
      <c r="I482" s="118">
        <f t="shared" si="103"/>
        <v>0.72</v>
      </c>
    </row>
    <row r="483" spans="1:9" ht="22.5">
      <c r="B483" s="114" t="s">
        <v>304</v>
      </c>
      <c r="C483" s="115" t="s">
        <v>305</v>
      </c>
      <c r="D483" s="114" t="s">
        <v>7</v>
      </c>
      <c r="E483" s="114" t="s">
        <v>110</v>
      </c>
      <c r="F483" s="116">
        <v>1.0740000000000001</v>
      </c>
      <c r="G483" s="117">
        <v>11.02</v>
      </c>
      <c r="H483" s="118">
        <f t="shared" si="102"/>
        <v>8.93</v>
      </c>
      <c r="I483" s="118">
        <f t="shared" si="103"/>
        <v>9.59</v>
      </c>
    </row>
    <row r="484" spans="1:9">
      <c r="B484" s="114" t="s">
        <v>306</v>
      </c>
      <c r="C484" s="115" t="s">
        <v>307</v>
      </c>
      <c r="D484" s="114" t="s">
        <v>7</v>
      </c>
      <c r="E484" s="114" t="s">
        <v>17</v>
      </c>
      <c r="F484" s="116">
        <v>7.7999999999999996E-3</v>
      </c>
      <c r="G484" s="117">
        <v>25.74</v>
      </c>
      <c r="H484" s="118">
        <f t="shared" si="102"/>
        <v>20.85</v>
      </c>
      <c r="I484" s="118">
        <f t="shared" si="103"/>
        <v>0.16</v>
      </c>
    </row>
    <row r="485" spans="1:9">
      <c r="B485" s="114" t="s">
        <v>308</v>
      </c>
      <c r="C485" s="115" t="s">
        <v>309</v>
      </c>
      <c r="D485" s="114" t="s">
        <v>7</v>
      </c>
      <c r="E485" s="114" t="s">
        <v>27</v>
      </c>
      <c r="F485" s="116">
        <v>0.63129999999999997</v>
      </c>
      <c r="G485" s="117">
        <v>21.8</v>
      </c>
      <c r="H485" s="118">
        <f t="shared" si="102"/>
        <v>17.66</v>
      </c>
      <c r="I485" s="118">
        <f t="shared" si="103"/>
        <v>11.14</v>
      </c>
    </row>
    <row r="486" spans="1:9">
      <c r="B486" s="114" t="s">
        <v>38</v>
      </c>
      <c r="C486" s="115" t="s">
        <v>39</v>
      </c>
      <c r="D486" s="114" t="s">
        <v>7</v>
      </c>
      <c r="E486" s="114" t="s">
        <v>27</v>
      </c>
      <c r="F486" s="116">
        <v>0.31559999999999999</v>
      </c>
      <c r="G486" s="117">
        <v>17.27</v>
      </c>
      <c r="H486" s="118">
        <f t="shared" si="102"/>
        <v>13.99</v>
      </c>
      <c r="I486" s="118">
        <f t="shared" si="103"/>
        <v>4.41</v>
      </c>
    </row>
    <row r="487" spans="1:9">
      <c r="B487" s="54"/>
      <c r="C487" s="54"/>
      <c r="D487" s="54"/>
      <c r="E487" s="54"/>
      <c r="F487" s="151" t="s">
        <v>2</v>
      </c>
      <c r="G487" s="151"/>
      <c r="H487" s="151"/>
      <c r="I487" s="119">
        <f>SUM(I480:I486)</f>
        <v>27.470000000000002</v>
      </c>
    </row>
    <row r="488" spans="1:9">
      <c r="B488" s="54"/>
      <c r="C488" s="54"/>
      <c r="D488" s="154"/>
      <c r="E488" s="154"/>
      <c r="F488" s="55"/>
      <c r="G488" s="56"/>
      <c r="H488" s="56"/>
      <c r="I488" s="56"/>
    </row>
    <row r="489" spans="1:9">
      <c r="B489" s="109" t="s">
        <v>310</v>
      </c>
      <c r="C489" s="153" t="s">
        <v>311</v>
      </c>
      <c r="D489" s="153"/>
      <c r="E489" s="153"/>
      <c r="F489" s="153"/>
      <c r="G489" s="153"/>
      <c r="H489" s="153"/>
      <c r="I489" s="153"/>
    </row>
    <row r="490" spans="1:9">
      <c r="A490" s="4"/>
      <c r="B490" s="110" t="s">
        <v>771</v>
      </c>
      <c r="C490" s="111" t="s">
        <v>772</v>
      </c>
      <c r="D490" s="112" t="s">
        <v>773</v>
      </c>
      <c r="E490" s="112" t="s">
        <v>774</v>
      </c>
      <c r="F490" s="112" t="s">
        <v>775</v>
      </c>
      <c r="G490" s="113"/>
      <c r="H490" s="113" t="s">
        <v>776</v>
      </c>
      <c r="I490" s="113" t="s">
        <v>777</v>
      </c>
    </row>
    <row r="491" spans="1:9" ht="22.5">
      <c r="B491" s="114" t="s">
        <v>312</v>
      </c>
      <c r="C491" s="115" t="s">
        <v>313</v>
      </c>
      <c r="D491" s="114" t="s">
        <v>7</v>
      </c>
      <c r="E491" s="114" t="s">
        <v>17</v>
      </c>
      <c r="F491" s="116">
        <v>7.1099999999999997E-2</v>
      </c>
      <c r="G491" s="117">
        <v>33.159999999999997</v>
      </c>
      <c r="H491" s="118">
        <f t="shared" ref="H491:H497" si="104">ROUND(G491-(G491*J$10),2)</f>
        <v>26.86</v>
      </c>
      <c r="I491" s="118">
        <f t="shared" ref="I491:I497" si="105">TRUNC(F491*H491,2)</f>
        <v>1.9</v>
      </c>
    </row>
    <row r="492" spans="1:9" ht="22.5">
      <c r="B492" s="114" t="s">
        <v>314</v>
      </c>
      <c r="C492" s="115" t="s">
        <v>315</v>
      </c>
      <c r="D492" s="114" t="s">
        <v>7</v>
      </c>
      <c r="E492" s="114" t="s">
        <v>110</v>
      </c>
      <c r="F492" s="116">
        <v>1.0326</v>
      </c>
      <c r="G492" s="117">
        <v>41.83</v>
      </c>
      <c r="H492" s="118">
        <f t="shared" si="104"/>
        <v>33.880000000000003</v>
      </c>
      <c r="I492" s="118">
        <f t="shared" si="105"/>
        <v>34.979999999999997</v>
      </c>
    </row>
    <row r="493" spans="1:9">
      <c r="B493" s="114" t="s">
        <v>302</v>
      </c>
      <c r="C493" s="115" t="s">
        <v>303</v>
      </c>
      <c r="D493" s="114" t="s">
        <v>7</v>
      </c>
      <c r="E493" s="114" t="s">
        <v>131</v>
      </c>
      <c r="F493" s="116">
        <v>2.2100000000000002E-2</v>
      </c>
      <c r="G493" s="117">
        <v>29.16</v>
      </c>
      <c r="H493" s="118">
        <f t="shared" si="104"/>
        <v>23.62</v>
      </c>
      <c r="I493" s="118">
        <f t="shared" si="105"/>
        <v>0.52</v>
      </c>
    </row>
    <row r="494" spans="1:9" ht="22.5">
      <c r="B494" s="114" t="s">
        <v>316</v>
      </c>
      <c r="C494" s="115" t="s">
        <v>317</v>
      </c>
      <c r="D494" s="114" t="s">
        <v>7</v>
      </c>
      <c r="E494" s="114" t="s">
        <v>131</v>
      </c>
      <c r="F494" s="116">
        <v>3.3300000000000003E-2</v>
      </c>
      <c r="G494" s="117">
        <v>49.99</v>
      </c>
      <c r="H494" s="118">
        <f t="shared" si="104"/>
        <v>40.49</v>
      </c>
      <c r="I494" s="118">
        <f t="shared" si="105"/>
        <v>1.34</v>
      </c>
    </row>
    <row r="495" spans="1:9" ht="22.5">
      <c r="B495" s="114" t="s">
        <v>318</v>
      </c>
      <c r="C495" s="115" t="s">
        <v>319</v>
      </c>
      <c r="D495" s="114" t="s">
        <v>7</v>
      </c>
      <c r="E495" s="114" t="s">
        <v>35</v>
      </c>
      <c r="F495" s="116">
        <v>2.2126999999999999</v>
      </c>
      <c r="G495" s="117">
        <v>1.86</v>
      </c>
      <c r="H495" s="118">
        <f t="shared" si="104"/>
        <v>1.51</v>
      </c>
      <c r="I495" s="118">
        <f t="shared" si="105"/>
        <v>3.34</v>
      </c>
    </row>
    <row r="496" spans="1:9" ht="22.5">
      <c r="B496" s="114" t="s">
        <v>320</v>
      </c>
      <c r="C496" s="115" t="s">
        <v>321</v>
      </c>
      <c r="D496" s="114" t="s">
        <v>7</v>
      </c>
      <c r="E496" s="114" t="s">
        <v>14</v>
      </c>
      <c r="F496" s="116">
        <v>2.4018000000000002</v>
      </c>
      <c r="G496" s="117">
        <v>4.9400000000000004</v>
      </c>
      <c r="H496" s="118">
        <f t="shared" si="104"/>
        <v>4</v>
      </c>
      <c r="I496" s="118">
        <f t="shared" si="105"/>
        <v>9.6</v>
      </c>
    </row>
    <row r="497" spans="1:9">
      <c r="B497" s="114" t="s">
        <v>279</v>
      </c>
      <c r="C497" s="115" t="s">
        <v>280</v>
      </c>
      <c r="D497" s="114" t="s">
        <v>7</v>
      </c>
      <c r="E497" s="114" t="s">
        <v>27</v>
      </c>
      <c r="F497" s="116">
        <v>0.56720000000000004</v>
      </c>
      <c r="G497" s="117">
        <v>17.02</v>
      </c>
      <c r="H497" s="118">
        <f t="shared" si="104"/>
        <v>13.79</v>
      </c>
      <c r="I497" s="118">
        <f t="shared" si="105"/>
        <v>7.82</v>
      </c>
    </row>
    <row r="498" spans="1:9">
      <c r="B498" s="54"/>
      <c r="C498" s="54"/>
      <c r="D498" s="54"/>
      <c r="E498" s="54"/>
      <c r="F498" s="151" t="s">
        <v>2</v>
      </c>
      <c r="G498" s="151"/>
      <c r="H498" s="151"/>
      <c r="I498" s="119">
        <f>SUM(I491:I497)</f>
        <v>59.5</v>
      </c>
    </row>
    <row r="499" spans="1:9">
      <c r="B499" s="54"/>
      <c r="C499" s="54"/>
      <c r="D499" s="154"/>
      <c r="E499" s="154"/>
      <c r="F499" s="55"/>
      <c r="G499" s="56"/>
      <c r="H499" s="56"/>
      <c r="I499" s="56"/>
    </row>
    <row r="500" spans="1:9">
      <c r="B500" s="109" t="s">
        <v>322</v>
      </c>
      <c r="C500" s="153" t="s">
        <v>323</v>
      </c>
      <c r="D500" s="153"/>
      <c r="E500" s="153"/>
      <c r="F500" s="153"/>
      <c r="G500" s="153"/>
      <c r="H500" s="153"/>
      <c r="I500" s="153"/>
    </row>
    <row r="501" spans="1:9">
      <c r="A501" s="4"/>
      <c r="B501" s="110" t="s">
        <v>771</v>
      </c>
      <c r="C501" s="111" t="s">
        <v>772</v>
      </c>
      <c r="D501" s="112" t="s">
        <v>773</v>
      </c>
      <c r="E501" s="112" t="s">
        <v>774</v>
      </c>
      <c r="F501" s="112" t="s">
        <v>775</v>
      </c>
      <c r="G501" s="113"/>
      <c r="H501" s="113" t="s">
        <v>776</v>
      </c>
      <c r="I501" s="113" t="s">
        <v>777</v>
      </c>
    </row>
    <row r="502" spans="1:9" ht="33.75">
      <c r="B502" s="114" t="s">
        <v>324</v>
      </c>
      <c r="C502" s="115" t="s">
        <v>325</v>
      </c>
      <c r="D502" s="114" t="s">
        <v>7</v>
      </c>
      <c r="E502" s="114" t="s">
        <v>17</v>
      </c>
      <c r="F502" s="116">
        <v>1.5</v>
      </c>
      <c r="G502" s="117">
        <v>23.49</v>
      </c>
      <c r="H502" s="118">
        <f t="shared" ref="H502:H504" si="106">ROUND(G502-(G502*J$10),2)</f>
        <v>19.03</v>
      </c>
      <c r="I502" s="118">
        <f t="shared" ref="I502:I504" si="107">TRUNC(F502*H502,2)</f>
        <v>28.54</v>
      </c>
    </row>
    <row r="503" spans="1:9">
      <c r="B503" s="114" t="s">
        <v>326</v>
      </c>
      <c r="C503" s="115" t="s">
        <v>327</v>
      </c>
      <c r="D503" s="114" t="s">
        <v>7</v>
      </c>
      <c r="E503" s="114" t="s">
        <v>27</v>
      </c>
      <c r="F503" s="116">
        <v>8.5000000000000006E-2</v>
      </c>
      <c r="G503" s="117">
        <v>17.64</v>
      </c>
      <c r="H503" s="118">
        <f t="shared" si="106"/>
        <v>14.29</v>
      </c>
      <c r="I503" s="118">
        <f t="shared" si="107"/>
        <v>1.21</v>
      </c>
    </row>
    <row r="504" spans="1:9">
      <c r="B504" s="114" t="s">
        <v>328</v>
      </c>
      <c r="C504" s="115" t="s">
        <v>329</v>
      </c>
      <c r="D504" s="114" t="s">
        <v>7</v>
      </c>
      <c r="E504" s="114" t="s">
        <v>27</v>
      </c>
      <c r="F504" s="116">
        <v>0.42199999999999999</v>
      </c>
      <c r="G504" s="117">
        <v>21.98</v>
      </c>
      <c r="H504" s="118">
        <f t="shared" si="106"/>
        <v>17.8</v>
      </c>
      <c r="I504" s="118">
        <f t="shared" si="107"/>
        <v>7.51</v>
      </c>
    </row>
    <row r="505" spans="1:9">
      <c r="B505" s="54"/>
      <c r="C505" s="54"/>
      <c r="D505" s="54"/>
      <c r="E505" s="54"/>
      <c r="F505" s="151" t="s">
        <v>2</v>
      </c>
      <c r="G505" s="151"/>
      <c r="H505" s="151"/>
      <c r="I505" s="119">
        <f>SUM(I502:I504)</f>
        <v>37.26</v>
      </c>
    </row>
    <row r="506" spans="1:9">
      <c r="B506" s="54"/>
      <c r="C506" s="54"/>
      <c r="D506" s="154"/>
      <c r="E506" s="154"/>
      <c r="F506" s="55"/>
      <c r="G506" s="56"/>
      <c r="H506" s="56"/>
      <c r="I506" s="56"/>
    </row>
    <row r="507" spans="1:9">
      <c r="B507" s="109" t="s">
        <v>330</v>
      </c>
      <c r="C507" s="153" t="s">
        <v>331</v>
      </c>
      <c r="D507" s="153"/>
      <c r="E507" s="153"/>
      <c r="F507" s="153"/>
      <c r="G507" s="153"/>
      <c r="H507" s="153"/>
      <c r="I507" s="153"/>
    </row>
    <row r="508" spans="1:9">
      <c r="A508" s="4"/>
      <c r="B508" s="110" t="s">
        <v>771</v>
      </c>
      <c r="C508" s="111" t="s">
        <v>772</v>
      </c>
      <c r="D508" s="112" t="s">
        <v>773</v>
      </c>
      <c r="E508" s="112" t="s">
        <v>774</v>
      </c>
      <c r="F508" s="112" t="s">
        <v>775</v>
      </c>
      <c r="G508" s="113"/>
      <c r="H508" s="113" t="s">
        <v>776</v>
      </c>
      <c r="I508" s="113" t="s">
        <v>777</v>
      </c>
    </row>
    <row r="509" spans="1:9">
      <c r="B509" s="114" t="s">
        <v>58</v>
      </c>
      <c r="C509" s="115" t="s">
        <v>59</v>
      </c>
      <c r="D509" s="114" t="s">
        <v>7</v>
      </c>
      <c r="E509" s="114" t="s">
        <v>27</v>
      </c>
      <c r="F509" s="116">
        <v>0.16309999999999999</v>
      </c>
      <c r="G509" s="117">
        <v>21.98</v>
      </c>
      <c r="H509" s="118">
        <f t="shared" ref="H509:H511" si="108">ROUND(G509-(G509*J$10),2)</f>
        <v>17.8</v>
      </c>
      <c r="I509" s="118">
        <f t="shared" ref="I509:I511" si="109">TRUNC(F509*H509,2)</f>
        <v>2.9</v>
      </c>
    </row>
    <row r="510" spans="1:9">
      <c r="B510" s="114" t="s">
        <v>38</v>
      </c>
      <c r="C510" s="115" t="s">
        <v>39</v>
      </c>
      <c r="D510" s="114" t="s">
        <v>7</v>
      </c>
      <c r="E510" s="114" t="s">
        <v>27</v>
      </c>
      <c r="F510" s="116">
        <v>4.4400000000000002E-2</v>
      </c>
      <c r="G510" s="117">
        <v>17.27</v>
      </c>
      <c r="H510" s="118">
        <f t="shared" si="108"/>
        <v>13.99</v>
      </c>
      <c r="I510" s="118">
        <f t="shared" si="109"/>
        <v>0.62</v>
      </c>
    </row>
    <row r="511" spans="1:9" ht="22.5">
      <c r="B511" s="114" t="s">
        <v>60</v>
      </c>
      <c r="C511" s="115" t="s">
        <v>61</v>
      </c>
      <c r="D511" s="114" t="s">
        <v>7</v>
      </c>
      <c r="E511" s="114" t="s">
        <v>32</v>
      </c>
      <c r="F511" s="116">
        <v>3.39E-2</v>
      </c>
      <c r="G511" s="117">
        <v>374.49</v>
      </c>
      <c r="H511" s="118">
        <f t="shared" si="108"/>
        <v>303.33999999999997</v>
      </c>
      <c r="I511" s="118">
        <f t="shared" si="109"/>
        <v>10.28</v>
      </c>
    </row>
    <row r="512" spans="1:9">
      <c r="B512" s="54"/>
      <c r="C512" s="54"/>
      <c r="D512" s="54"/>
      <c r="E512" s="54"/>
      <c r="F512" s="151" t="s">
        <v>2</v>
      </c>
      <c r="G512" s="151"/>
      <c r="H512" s="151"/>
      <c r="I512" s="119">
        <f>SUM(I509:I511)</f>
        <v>13.799999999999999</v>
      </c>
    </row>
    <row r="513" spans="1:9">
      <c r="B513" s="54"/>
      <c r="C513" s="54"/>
      <c r="D513" s="154"/>
      <c r="E513" s="154"/>
      <c r="F513" s="55"/>
      <c r="G513" s="56"/>
      <c r="H513" s="56"/>
      <c r="I513" s="56"/>
    </row>
    <row r="514" spans="1:9" ht="30.75" customHeight="1">
      <c r="B514" s="109" t="s">
        <v>332</v>
      </c>
      <c r="C514" s="153" t="s">
        <v>333</v>
      </c>
      <c r="D514" s="153"/>
      <c r="E514" s="153"/>
      <c r="F514" s="153"/>
      <c r="G514" s="153"/>
      <c r="H514" s="153"/>
      <c r="I514" s="153"/>
    </row>
    <row r="515" spans="1:9">
      <c r="A515" s="4"/>
      <c r="B515" s="110" t="s">
        <v>771</v>
      </c>
      <c r="C515" s="111" t="s">
        <v>772</v>
      </c>
      <c r="D515" s="112" t="s">
        <v>773</v>
      </c>
      <c r="E515" s="112" t="s">
        <v>774</v>
      </c>
      <c r="F515" s="112" t="s">
        <v>775</v>
      </c>
      <c r="G515" s="113"/>
      <c r="H515" s="113" t="s">
        <v>776</v>
      </c>
      <c r="I515" s="113" t="s">
        <v>777</v>
      </c>
    </row>
    <row r="516" spans="1:9" ht="22.5">
      <c r="B516" s="114" t="s">
        <v>334</v>
      </c>
      <c r="C516" s="115" t="s">
        <v>335</v>
      </c>
      <c r="D516" s="114" t="s">
        <v>7</v>
      </c>
      <c r="E516" s="114" t="s">
        <v>8</v>
      </c>
      <c r="F516" s="116">
        <v>7.5899999999999995E-2</v>
      </c>
      <c r="G516" s="117">
        <v>1.54</v>
      </c>
      <c r="H516" s="118">
        <f t="shared" ref="H516:H526" si="110">ROUND(G516-(G516*J$10),2)</f>
        <v>1.25</v>
      </c>
      <c r="I516" s="118">
        <f t="shared" ref="I516:I526" si="111">TRUNC(F516*H516,2)</f>
        <v>0.09</v>
      </c>
    </row>
    <row r="517" spans="1:9" ht="22.5">
      <c r="B517" s="114" t="s">
        <v>336</v>
      </c>
      <c r="C517" s="115" t="s">
        <v>337</v>
      </c>
      <c r="D517" s="114" t="s">
        <v>7</v>
      </c>
      <c r="E517" s="114" t="s">
        <v>11</v>
      </c>
      <c r="F517" s="116">
        <v>2.5399999999999999E-2</v>
      </c>
      <c r="G517" s="117">
        <v>4.8499999999999996</v>
      </c>
      <c r="H517" s="118">
        <f t="shared" si="110"/>
        <v>3.93</v>
      </c>
      <c r="I517" s="118">
        <f t="shared" si="111"/>
        <v>0.09</v>
      </c>
    </row>
    <row r="518" spans="1:9" ht="22.5">
      <c r="B518" s="114" t="s">
        <v>338</v>
      </c>
      <c r="C518" s="115" t="s">
        <v>339</v>
      </c>
      <c r="D518" s="114" t="s">
        <v>7</v>
      </c>
      <c r="E518" s="114" t="s">
        <v>8</v>
      </c>
      <c r="F518" s="116">
        <v>0.21640000000000001</v>
      </c>
      <c r="G518" s="117">
        <v>0.53</v>
      </c>
      <c r="H518" s="118">
        <f t="shared" si="110"/>
        <v>0.43</v>
      </c>
      <c r="I518" s="118">
        <f t="shared" si="111"/>
        <v>0.09</v>
      </c>
    </row>
    <row r="519" spans="1:9" ht="22.5">
      <c r="B519" s="114" t="s">
        <v>340</v>
      </c>
      <c r="C519" s="115" t="s">
        <v>341</v>
      </c>
      <c r="D519" s="114" t="s">
        <v>7</v>
      </c>
      <c r="E519" s="114" t="s">
        <v>11</v>
      </c>
      <c r="F519" s="116">
        <v>9.0300000000000005E-2</v>
      </c>
      <c r="G519" s="117">
        <v>2.71</v>
      </c>
      <c r="H519" s="118">
        <f t="shared" si="110"/>
        <v>2.2000000000000002</v>
      </c>
      <c r="I519" s="118">
        <f t="shared" si="111"/>
        <v>0.19</v>
      </c>
    </row>
    <row r="520" spans="1:9">
      <c r="B520" s="114" t="s">
        <v>342</v>
      </c>
      <c r="C520" s="115" t="s">
        <v>343</v>
      </c>
      <c r="D520" s="114" t="s">
        <v>7</v>
      </c>
      <c r="E520" s="114" t="s">
        <v>17</v>
      </c>
      <c r="F520" s="116">
        <v>10</v>
      </c>
      <c r="G520" s="117">
        <v>3.08</v>
      </c>
      <c r="H520" s="118">
        <f t="shared" si="110"/>
        <v>2.4900000000000002</v>
      </c>
      <c r="I520" s="118">
        <f t="shared" si="111"/>
        <v>24.9</v>
      </c>
    </row>
    <row r="521" spans="1:9">
      <c r="B521" s="114" t="s">
        <v>344</v>
      </c>
      <c r="C521" s="115" t="s">
        <v>345</v>
      </c>
      <c r="D521" s="114" t="s">
        <v>7</v>
      </c>
      <c r="E521" s="114" t="s">
        <v>24</v>
      </c>
      <c r="F521" s="116">
        <v>1.2500000000000001E-2</v>
      </c>
      <c r="G521" s="117">
        <v>20.97</v>
      </c>
      <c r="H521" s="118">
        <f t="shared" si="110"/>
        <v>16.989999999999998</v>
      </c>
      <c r="I521" s="118">
        <f t="shared" si="111"/>
        <v>0.21</v>
      </c>
    </row>
    <row r="522" spans="1:9" ht="22.5">
      <c r="B522" s="114" t="s">
        <v>346</v>
      </c>
      <c r="C522" s="115" t="s">
        <v>347</v>
      </c>
      <c r="D522" s="114" t="s">
        <v>7</v>
      </c>
      <c r="E522" s="114" t="s">
        <v>17</v>
      </c>
      <c r="F522" s="116">
        <v>20</v>
      </c>
      <c r="G522" s="117">
        <v>0.41</v>
      </c>
      <c r="H522" s="118">
        <f t="shared" si="110"/>
        <v>0.33</v>
      </c>
      <c r="I522" s="118">
        <f t="shared" si="111"/>
        <v>6.6</v>
      </c>
    </row>
    <row r="523" spans="1:9" ht="22.5">
      <c r="B523" s="114" t="s">
        <v>348</v>
      </c>
      <c r="C523" s="115" t="s">
        <v>349</v>
      </c>
      <c r="D523" s="114" t="s">
        <v>7</v>
      </c>
      <c r="E523" s="114" t="s">
        <v>14</v>
      </c>
      <c r="F523" s="116">
        <v>1.67</v>
      </c>
      <c r="G523" s="117">
        <v>1.29</v>
      </c>
      <c r="H523" s="118">
        <f t="shared" si="110"/>
        <v>1.04</v>
      </c>
      <c r="I523" s="118">
        <f t="shared" si="111"/>
        <v>1.73</v>
      </c>
    </row>
    <row r="524" spans="1:9">
      <c r="B524" s="114" t="s">
        <v>350</v>
      </c>
      <c r="C524" s="115" t="s">
        <v>351</v>
      </c>
      <c r="D524" s="114" t="s">
        <v>7</v>
      </c>
      <c r="E524" s="114" t="s">
        <v>24</v>
      </c>
      <c r="F524" s="116">
        <v>0.04</v>
      </c>
      <c r="G524" s="117">
        <v>10.050000000000001</v>
      </c>
      <c r="H524" s="118">
        <f t="shared" si="110"/>
        <v>8.14</v>
      </c>
      <c r="I524" s="118">
        <f t="shared" si="111"/>
        <v>0.32</v>
      </c>
    </row>
    <row r="525" spans="1:9">
      <c r="B525" s="114" t="s">
        <v>352</v>
      </c>
      <c r="C525" s="115" t="s">
        <v>353</v>
      </c>
      <c r="D525" s="114" t="s">
        <v>7</v>
      </c>
      <c r="E525" s="114" t="s">
        <v>27</v>
      </c>
      <c r="F525" s="116">
        <v>1.0955999999999999</v>
      </c>
      <c r="G525" s="117">
        <v>21.86</v>
      </c>
      <c r="H525" s="118">
        <f t="shared" si="110"/>
        <v>17.71</v>
      </c>
      <c r="I525" s="118">
        <f t="shared" si="111"/>
        <v>19.399999999999999</v>
      </c>
    </row>
    <row r="526" spans="1:9">
      <c r="B526" s="114" t="s">
        <v>38</v>
      </c>
      <c r="C526" s="115" t="s">
        <v>39</v>
      </c>
      <c r="D526" s="114" t="s">
        <v>7</v>
      </c>
      <c r="E526" s="114" t="s">
        <v>27</v>
      </c>
      <c r="F526" s="116">
        <v>0.49719999999999998</v>
      </c>
      <c r="G526" s="117">
        <v>17.27</v>
      </c>
      <c r="H526" s="118">
        <f t="shared" si="110"/>
        <v>13.99</v>
      </c>
      <c r="I526" s="118">
        <f t="shared" si="111"/>
        <v>6.95</v>
      </c>
    </row>
    <row r="527" spans="1:9">
      <c r="B527" s="54"/>
      <c r="C527" s="54"/>
      <c r="D527" s="54"/>
      <c r="E527" s="54"/>
      <c r="F527" s="151" t="s">
        <v>2</v>
      </c>
      <c r="G527" s="151"/>
      <c r="H527" s="151"/>
      <c r="I527" s="119">
        <f>SUM(I516:I526)</f>
        <v>60.57</v>
      </c>
    </row>
    <row r="528" spans="1:9">
      <c r="B528" s="54"/>
      <c r="C528" s="54"/>
      <c r="D528" s="154"/>
      <c r="E528" s="154"/>
      <c r="F528" s="55"/>
      <c r="G528" s="56"/>
      <c r="H528" s="56"/>
      <c r="I528" s="56"/>
    </row>
    <row r="529" spans="1:9">
      <c r="B529" s="109" t="s">
        <v>354</v>
      </c>
      <c r="C529" s="153" t="s">
        <v>355</v>
      </c>
      <c r="D529" s="153"/>
      <c r="E529" s="153"/>
      <c r="F529" s="153"/>
      <c r="G529" s="153"/>
      <c r="H529" s="153"/>
      <c r="I529" s="153"/>
    </row>
    <row r="530" spans="1:9">
      <c r="A530" s="4"/>
      <c r="B530" s="110" t="s">
        <v>771</v>
      </c>
      <c r="C530" s="111" t="s">
        <v>772</v>
      </c>
      <c r="D530" s="112" t="s">
        <v>773</v>
      </c>
      <c r="E530" s="112" t="s">
        <v>774</v>
      </c>
      <c r="F530" s="112" t="s">
        <v>775</v>
      </c>
      <c r="G530" s="113"/>
      <c r="H530" s="113" t="s">
        <v>776</v>
      </c>
      <c r="I530" s="113" t="s">
        <v>777</v>
      </c>
    </row>
    <row r="531" spans="1:9" ht="33.75">
      <c r="B531" s="114" t="s">
        <v>356</v>
      </c>
      <c r="C531" s="115" t="s">
        <v>357</v>
      </c>
      <c r="D531" s="114" t="s">
        <v>7</v>
      </c>
      <c r="E531" s="114" t="s">
        <v>8</v>
      </c>
      <c r="F531" s="116">
        <v>0.1371</v>
      </c>
      <c r="G531" s="117">
        <v>1.29</v>
      </c>
      <c r="H531" s="118">
        <f t="shared" ref="H531:H539" si="112">ROUND(G531-(G531*J$10),2)</f>
        <v>1.04</v>
      </c>
      <c r="I531" s="118">
        <f t="shared" ref="I531:I539" si="113">TRUNC(F531*H531,2)</f>
        <v>0.14000000000000001</v>
      </c>
    </row>
    <row r="532" spans="1:9" ht="33.75">
      <c r="B532" s="114" t="s">
        <v>358</v>
      </c>
      <c r="C532" s="115" t="s">
        <v>359</v>
      </c>
      <c r="D532" s="114" t="s">
        <v>7</v>
      </c>
      <c r="E532" s="114" t="s">
        <v>11</v>
      </c>
      <c r="F532" s="116">
        <v>4.9099999999999998E-2</v>
      </c>
      <c r="G532" s="117">
        <v>10.24</v>
      </c>
      <c r="H532" s="118">
        <f t="shared" si="112"/>
        <v>8.2899999999999991</v>
      </c>
      <c r="I532" s="118">
        <f t="shared" si="113"/>
        <v>0.4</v>
      </c>
    </row>
    <row r="533" spans="1:9" ht="22.5">
      <c r="B533" s="114" t="s">
        <v>360</v>
      </c>
      <c r="C533" s="115" t="s">
        <v>361</v>
      </c>
      <c r="D533" s="114" t="s">
        <v>7</v>
      </c>
      <c r="E533" s="114" t="s">
        <v>8</v>
      </c>
      <c r="F533" s="116">
        <v>0.18210000000000001</v>
      </c>
      <c r="G533" s="117">
        <v>0.56999999999999995</v>
      </c>
      <c r="H533" s="118">
        <f t="shared" si="112"/>
        <v>0.46</v>
      </c>
      <c r="I533" s="118">
        <f t="shared" si="113"/>
        <v>0.08</v>
      </c>
    </row>
    <row r="534" spans="1:9" ht="22.5">
      <c r="B534" s="114" t="s">
        <v>362</v>
      </c>
      <c r="C534" s="115" t="s">
        <v>363</v>
      </c>
      <c r="D534" s="114" t="s">
        <v>7</v>
      </c>
      <c r="E534" s="114" t="s">
        <v>11</v>
      </c>
      <c r="F534" s="116">
        <v>4.1000000000000003E-3</v>
      </c>
      <c r="G534" s="117">
        <v>8.64</v>
      </c>
      <c r="H534" s="118">
        <f t="shared" si="112"/>
        <v>7</v>
      </c>
      <c r="I534" s="118">
        <f t="shared" si="113"/>
        <v>0.02</v>
      </c>
    </row>
    <row r="535" spans="1:9" ht="22.5">
      <c r="B535" s="114" t="s">
        <v>364</v>
      </c>
      <c r="C535" s="115" t="s">
        <v>365</v>
      </c>
      <c r="D535" s="114" t="s">
        <v>7</v>
      </c>
      <c r="E535" s="114" t="s">
        <v>32</v>
      </c>
      <c r="F535" s="116">
        <v>5.6800000000000003E-2</v>
      </c>
      <c r="G535" s="117">
        <v>115</v>
      </c>
      <c r="H535" s="118">
        <f t="shared" si="112"/>
        <v>93.15</v>
      </c>
      <c r="I535" s="118">
        <f t="shared" si="113"/>
        <v>5.29</v>
      </c>
    </row>
    <row r="536" spans="1:9" ht="33.75">
      <c r="B536" s="114" t="s">
        <v>366</v>
      </c>
      <c r="C536" s="115" t="s">
        <v>367</v>
      </c>
      <c r="D536" s="114" t="s">
        <v>7</v>
      </c>
      <c r="E536" s="114" t="s">
        <v>110</v>
      </c>
      <c r="F536" s="116">
        <v>1.03</v>
      </c>
      <c r="G536" s="117">
        <v>37.200000000000003</v>
      </c>
      <c r="H536" s="118">
        <f t="shared" si="112"/>
        <v>30.13</v>
      </c>
      <c r="I536" s="118">
        <f t="shared" si="113"/>
        <v>31.03</v>
      </c>
    </row>
    <row r="537" spans="1:9">
      <c r="B537" s="114" t="s">
        <v>368</v>
      </c>
      <c r="C537" s="115" t="s">
        <v>369</v>
      </c>
      <c r="D537" s="114" t="s">
        <v>7</v>
      </c>
      <c r="E537" s="114" t="s">
        <v>32</v>
      </c>
      <c r="F537" s="116">
        <v>9.7999999999999997E-3</v>
      </c>
      <c r="G537" s="117">
        <v>105.71</v>
      </c>
      <c r="H537" s="118">
        <f t="shared" si="112"/>
        <v>85.63</v>
      </c>
      <c r="I537" s="118">
        <f t="shared" si="113"/>
        <v>0.83</v>
      </c>
    </row>
    <row r="538" spans="1:9">
      <c r="B538" s="114" t="s">
        <v>370</v>
      </c>
      <c r="C538" s="115" t="s">
        <v>371</v>
      </c>
      <c r="D538" s="114" t="s">
        <v>7</v>
      </c>
      <c r="E538" s="114" t="s">
        <v>27</v>
      </c>
      <c r="F538" s="116">
        <v>0.3725</v>
      </c>
      <c r="G538" s="117">
        <v>21.8</v>
      </c>
      <c r="H538" s="118">
        <f t="shared" si="112"/>
        <v>17.66</v>
      </c>
      <c r="I538" s="118">
        <f t="shared" si="113"/>
        <v>6.57</v>
      </c>
    </row>
    <row r="539" spans="1:9">
      <c r="B539" s="114" t="s">
        <v>38</v>
      </c>
      <c r="C539" s="115" t="s">
        <v>39</v>
      </c>
      <c r="D539" s="114" t="s">
        <v>7</v>
      </c>
      <c r="E539" s="114" t="s">
        <v>27</v>
      </c>
      <c r="F539" s="116">
        <v>0.3725</v>
      </c>
      <c r="G539" s="117">
        <v>17.27</v>
      </c>
      <c r="H539" s="118">
        <f t="shared" si="112"/>
        <v>13.99</v>
      </c>
      <c r="I539" s="118">
        <f t="shared" si="113"/>
        <v>5.21</v>
      </c>
    </row>
    <row r="540" spans="1:9">
      <c r="B540" s="54"/>
      <c r="C540" s="54"/>
      <c r="D540" s="54"/>
      <c r="E540" s="54"/>
      <c r="F540" s="151" t="s">
        <v>2</v>
      </c>
      <c r="G540" s="151"/>
      <c r="H540" s="151"/>
      <c r="I540" s="119">
        <f>SUM(I531:I539)</f>
        <v>49.57</v>
      </c>
    </row>
    <row r="541" spans="1:9">
      <c r="B541" s="54"/>
      <c r="C541" s="54"/>
      <c r="D541" s="154"/>
      <c r="E541" s="154"/>
      <c r="F541" s="55"/>
      <c r="G541" s="56"/>
      <c r="H541" s="56"/>
      <c r="I541" s="56"/>
    </row>
    <row r="542" spans="1:9" ht="25.5" customHeight="1">
      <c r="B542" s="109" t="s">
        <v>372</v>
      </c>
      <c r="C542" s="153" t="s">
        <v>373</v>
      </c>
      <c r="D542" s="153"/>
      <c r="E542" s="153"/>
      <c r="F542" s="153"/>
      <c r="G542" s="153"/>
      <c r="H542" s="153"/>
      <c r="I542" s="153"/>
    </row>
    <row r="543" spans="1:9">
      <c r="A543" s="4"/>
      <c r="B543" s="110" t="s">
        <v>771</v>
      </c>
      <c r="C543" s="111" t="s">
        <v>772</v>
      </c>
      <c r="D543" s="112" t="s">
        <v>773</v>
      </c>
      <c r="E543" s="112" t="s">
        <v>774</v>
      </c>
      <c r="F543" s="112" t="s">
        <v>775</v>
      </c>
      <c r="G543" s="113"/>
      <c r="H543" s="113" t="s">
        <v>776</v>
      </c>
      <c r="I543" s="113" t="s">
        <v>777</v>
      </c>
    </row>
    <row r="544" spans="1:9">
      <c r="B544" s="114" t="s">
        <v>58</v>
      </c>
      <c r="C544" s="115" t="s">
        <v>59</v>
      </c>
      <c r="D544" s="114" t="s">
        <v>7</v>
      </c>
      <c r="E544" s="114" t="s">
        <v>27</v>
      </c>
      <c r="F544" s="116">
        <v>6.8099999999999994E-2</v>
      </c>
      <c r="G544" s="117">
        <v>21.98</v>
      </c>
      <c r="H544" s="118">
        <f t="shared" ref="H544:H546" si="114">ROUND(G544-(G544*J$10),2)</f>
        <v>17.8</v>
      </c>
      <c r="I544" s="118">
        <f t="shared" ref="I544:I546" si="115">TRUNC(F544*H544,2)</f>
        <v>1.21</v>
      </c>
    </row>
    <row r="545" spans="1:9">
      <c r="B545" s="114" t="s">
        <v>38</v>
      </c>
      <c r="C545" s="115" t="s">
        <v>39</v>
      </c>
      <c r="D545" s="114" t="s">
        <v>7</v>
      </c>
      <c r="E545" s="114" t="s">
        <v>27</v>
      </c>
      <c r="F545" s="116">
        <v>2.5499999999999998E-2</v>
      </c>
      <c r="G545" s="117">
        <v>17.27</v>
      </c>
      <c r="H545" s="118">
        <f t="shared" si="114"/>
        <v>13.99</v>
      </c>
      <c r="I545" s="118">
        <f t="shared" si="115"/>
        <v>0.35</v>
      </c>
    </row>
    <row r="546" spans="1:9" ht="22.5">
      <c r="B546" s="114" t="s">
        <v>374</v>
      </c>
      <c r="C546" s="115" t="s">
        <v>375</v>
      </c>
      <c r="D546" s="114" t="s">
        <v>7</v>
      </c>
      <c r="E546" s="114" t="s">
        <v>32</v>
      </c>
      <c r="F546" s="116">
        <v>3.7000000000000002E-3</v>
      </c>
      <c r="G546" s="117">
        <v>488.44</v>
      </c>
      <c r="H546" s="118">
        <f t="shared" si="114"/>
        <v>395.64</v>
      </c>
      <c r="I546" s="118">
        <f t="shared" si="115"/>
        <v>1.46</v>
      </c>
    </row>
    <row r="547" spans="1:9">
      <c r="B547" s="54"/>
      <c r="C547" s="54"/>
      <c r="D547" s="54"/>
      <c r="E547" s="54"/>
      <c r="F547" s="151" t="s">
        <v>2</v>
      </c>
      <c r="G547" s="151"/>
      <c r="H547" s="151"/>
      <c r="I547" s="119">
        <f>SUM(I544:I546)</f>
        <v>3.02</v>
      </c>
    </row>
    <row r="548" spans="1:9">
      <c r="B548" s="54"/>
      <c r="C548" s="54"/>
      <c r="D548" s="154"/>
      <c r="E548" s="154"/>
      <c r="F548" s="55"/>
      <c r="G548" s="56"/>
      <c r="H548" s="56"/>
      <c r="I548" s="56"/>
    </row>
    <row r="549" spans="1:9" ht="28.5" customHeight="1">
      <c r="B549" s="109">
        <v>87547</v>
      </c>
      <c r="C549" s="153" t="s">
        <v>377</v>
      </c>
      <c r="D549" s="153"/>
      <c r="E549" s="153"/>
      <c r="F549" s="153"/>
      <c r="G549" s="153"/>
      <c r="H549" s="153"/>
      <c r="I549" s="153"/>
    </row>
    <row r="550" spans="1:9">
      <c r="A550" s="4"/>
      <c r="B550" s="110" t="s">
        <v>771</v>
      </c>
      <c r="C550" s="111" t="s">
        <v>772</v>
      </c>
      <c r="D550" s="112" t="s">
        <v>773</v>
      </c>
      <c r="E550" s="112" t="s">
        <v>774</v>
      </c>
      <c r="F550" s="112" t="s">
        <v>775</v>
      </c>
      <c r="G550" s="113"/>
      <c r="H550" s="113" t="s">
        <v>776</v>
      </c>
      <c r="I550" s="113" t="s">
        <v>777</v>
      </c>
    </row>
    <row r="551" spans="1:9">
      <c r="B551" s="114" t="s">
        <v>58</v>
      </c>
      <c r="C551" s="115" t="s">
        <v>59</v>
      </c>
      <c r="D551" s="114" t="s">
        <v>7</v>
      </c>
      <c r="E551" s="114" t="s">
        <v>27</v>
      </c>
      <c r="F551" s="116">
        <v>0.35</v>
      </c>
      <c r="G551" s="117">
        <v>21.98</v>
      </c>
      <c r="H551" s="118">
        <f t="shared" ref="H551:H553" si="116">ROUND(G551-(G551*J$10),2)</f>
        <v>17.8</v>
      </c>
      <c r="I551" s="118">
        <f t="shared" ref="I551:I553" si="117">TRUNC(F551*H551,2)</f>
        <v>6.23</v>
      </c>
    </row>
    <row r="552" spans="1:9">
      <c r="B552" s="114" t="s">
        <v>38</v>
      </c>
      <c r="C552" s="115" t="s">
        <v>39</v>
      </c>
      <c r="D552" s="114" t="s">
        <v>7</v>
      </c>
      <c r="E552" s="114" t="s">
        <v>27</v>
      </c>
      <c r="F552" s="116">
        <v>0.128</v>
      </c>
      <c r="G552" s="117">
        <v>17.27</v>
      </c>
      <c r="H552" s="118">
        <f t="shared" si="116"/>
        <v>13.99</v>
      </c>
      <c r="I552" s="118">
        <f t="shared" si="117"/>
        <v>1.79</v>
      </c>
    </row>
    <row r="553" spans="1:9" ht="33.75">
      <c r="B553" s="114" t="s">
        <v>167</v>
      </c>
      <c r="C553" s="115" t="s">
        <v>168</v>
      </c>
      <c r="D553" s="114" t="s">
        <v>7</v>
      </c>
      <c r="E553" s="114" t="s">
        <v>32</v>
      </c>
      <c r="F553" s="116">
        <v>2.1299999999999999E-2</v>
      </c>
      <c r="G553" s="117">
        <v>492.32</v>
      </c>
      <c r="H553" s="118">
        <f t="shared" si="116"/>
        <v>398.78</v>
      </c>
      <c r="I553" s="118">
        <f t="shared" si="117"/>
        <v>8.49</v>
      </c>
    </row>
    <row r="554" spans="1:9">
      <c r="B554" s="54"/>
      <c r="C554" s="54"/>
      <c r="D554" s="54"/>
      <c r="E554" s="54"/>
      <c r="F554" s="151" t="s">
        <v>2</v>
      </c>
      <c r="G554" s="151"/>
      <c r="H554" s="151"/>
      <c r="I554" s="119">
        <f>SUM(I551:I553)</f>
        <v>16.509999999999998</v>
      </c>
    </row>
    <row r="555" spans="1:9">
      <c r="B555" s="54"/>
      <c r="C555" s="54"/>
      <c r="D555" s="154"/>
      <c r="E555" s="154"/>
      <c r="F555" s="55"/>
      <c r="G555" s="56"/>
      <c r="H555" s="56"/>
      <c r="I555" s="56"/>
    </row>
    <row r="556" spans="1:9" ht="33" customHeight="1">
      <c r="B556" s="109">
        <v>87544</v>
      </c>
      <c r="C556" s="153" t="s">
        <v>881</v>
      </c>
      <c r="D556" s="153"/>
      <c r="E556" s="153"/>
      <c r="F556" s="153"/>
      <c r="G556" s="153"/>
      <c r="H556" s="153"/>
      <c r="I556" s="153"/>
    </row>
    <row r="557" spans="1:9">
      <c r="A557" s="4"/>
      <c r="B557" s="110" t="s">
        <v>771</v>
      </c>
      <c r="C557" s="111" t="s">
        <v>772</v>
      </c>
      <c r="D557" s="112" t="s">
        <v>773</v>
      </c>
      <c r="E557" s="112" t="s">
        <v>774</v>
      </c>
      <c r="F557" s="112" t="s">
        <v>775</v>
      </c>
      <c r="G557" s="113"/>
      <c r="H557" s="113" t="s">
        <v>776</v>
      </c>
      <c r="I557" s="113" t="s">
        <v>777</v>
      </c>
    </row>
    <row r="558" spans="1:9">
      <c r="B558" s="114" t="s">
        <v>58</v>
      </c>
      <c r="C558" s="115" t="s">
        <v>59</v>
      </c>
      <c r="D558" s="114" t="s">
        <v>7</v>
      </c>
      <c r="E558" s="114" t="s">
        <v>27</v>
      </c>
      <c r="F558" s="116">
        <v>0.16</v>
      </c>
      <c r="G558" s="117">
        <v>21.98</v>
      </c>
      <c r="H558" s="118">
        <f t="shared" ref="H558:H560" si="118">ROUND(G558-(G558*J$10),2)</f>
        <v>17.8</v>
      </c>
      <c r="I558" s="118">
        <f t="shared" ref="I558:I560" si="119">TRUNC(F558*H558,2)</f>
        <v>2.84</v>
      </c>
    </row>
    <row r="559" spans="1:9">
      <c r="B559" s="114" t="s">
        <v>38</v>
      </c>
      <c r="C559" s="115" t="s">
        <v>39</v>
      </c>
      <c r="D559" s="114" t="s">
        <v>7</v>
      </c>
      <c r="E559" s="114" t="s">
        <v>27</v>
      </c>
      <c r="F559" s="116">
        <v>2.1000000000000001E-2</v>
      </c>
      <c r="G559" s="117">
        <v>17.27</v>
      </c>
      <c r="H559" s="118">
        <f t="shared" si="118"/>
        <v>13.99</v>
      </c>
      <c r="I559" s="118">
        <f t="shared" si="119"/>
        <v>0.28999999999999998</v>
      </c>
    </row>
    <row r="560" spans="1:9" ht="22.5">
      <c r="B560" s="114">
        <v>87407</v>
      </c>
      <c r="C560" s="115" t="s">
        <v>1045</v>
      </c>
      <c r="D560" s="114" t="s">
        <v>7</v>
      </c>
      <c r="E560" s="114" t="s">
        <v>32</v>
      </c>
      <c r="F560" s="116">
        <v>1.1299999999999999E-2</v>
      </c>
      <c r="G560" s="117">
        <v>1722.72</v>
      </c>
      <c r="H560" s="118">
        <f t="shared" si="118"/>
        <v>1395.4</v>
      </c>
      <c r="I560" s="118">
        <f t="shared" si="119"/>
        <v>15.76</v>
      </c>
    </row>
    <row r="561" spans="1:9">
      <c r="B561" s="54"/>
      <c r="C561" s="54"/>
      <c r="D561" s="54"/>
      <c r="E561" s="54"/>
      <c r="F561" s="151" t="s">
        <v>2</v>
      </c>
      <c r="G561" s="151"/>
      <c r="H561" s="151"/>
      <c r="I561" s="119">
        <f>SUM(I558:I560)</f>
        <v>18.89</v>
      </c>
    </row>
    <row r="562" spans="1:9">
      <c r="B562" s="54"/>
      <c r="C562" s="54"/>
      <c r="D562" s="154"/>
      <c r="E562" s="154"/>
      <c r="F562" s="55"/>
      <c r="G562" s="56"/>
      <c r="H562" s="56"/>
      <c r="I562" s="56"/>
    </row>
    <row r="563" spans="1:9" ht="27" customHeight="1">
      <c r="B563" s="109" t="s">
        <v>378</v>
      </c>
      <c r="C563" s="153" t="s">
        <v>379</v>
      </c>
      <c r="D563" s="153"/>
      <c r="E563" s="153"/>
      <c r="F563" s="153"/>
      <c r="G563" s="153"/>
      <c r="H563" s="153"/>
      <c r="I563" s="153"/>
    </row>
    <row r="564" spans="1:9">
      <c r="A564" s="4"/>
      <c r="B564" s="110" t="s">
        <v>771</v>
      </c>
      <c r="C564" s="111" t="s">
        <v>772</v>
      </c>
      <c r="D564" s="112" t="s">
        <v>773</v>
      </c>
      <c r="E564" s="112" t="s">
        <v>774</v>
      </c>
      <c r="F564" s="112" t="s">
        <v>775</v>
      </c>
      <c r="G564" s="113"/>
      <c r="H564" s="113" t="s">
        <v>776</v>
      </c>
      <c r="I564" s="113" t="s">
        <v>777</v>
      </c>
    </row>
    <row r="565" spans="1:9">
      <c r="B565" s="114" t="s">
        <v>380</v>
      </c>
      <c r="C565" s="115" t="s">
        <v>381</v>
      </c>
      <c r="D565" s="114" t="s">
        <v>7</v>
      </c>
      <c r="E565" s="114" t="s">
        <v>17</v>
      </c>
      <c r="F565" s="116">
        <v>4.91</v>
      </c>
      <c r="G565" s="117">
        <v>0.8</v>
      </c>
      <c r="H565" s="118">
        <f t="shared" ref="H565" si="120">ROUND(G565-(G565*J$10),2)</f>
        <v>0.65</v>
      </c>
      <c r="I565" s="118">
        <f t="shared" ref="I565" si="121">TRUNC(F565*H565,2)</f>
        <v>3.19</v>
      </c>
    </row>
    <row r="566" spans="1:9">
      <c r="B566" s="114" t="s">
        <v>382</v>
      </c>
      <c r="C566" s="115" t="s">
        <v>383</v>
      </c>
      <c r="D566" s="114" t="s">
        <v>7</v>
      </c>
      <c r="E566" s="114" t="s">
        <v>17</v>
      </c>
      <c r="F566" s="116">
        <v>0.42199999999999999</v>
      </c>
      <c r="G566" s="117">
        <v>4.6900000000000004</v>
      </c>
      <c r="H566" s="118">
        <f t="shared" ref="H566:H569" si="122">ROUND(G566-(G566*J$10),2)</f>
        <v>3.8</v>
      </c>
      <c r="I566" s="118">
        <f t="shared" ref="I566:I569" si="123">TRUNC(F566*H566,2)</f>
        <v>1.6</v>
      </c>
    </row>
    <row r="567" spans="1:9" ht="22.5">
      <c r="B567" s="114" t="s">
        <v>384</v>
      </c>
      <c r="C567" s="115" t="s">
        <v>385</v>
      </c>
      <c r="D567" s="114" t="s">
        <v>7</v>
      </c>
      <c r="E567" s="114" t="s">
        <v>110</v>
      </c>
      <c r="F567" s="116">
        <v>1.0687</v>
      </c>
      <c r="G567" s="117">
        <v>41.9</v>
      </c>
      <c r="H567" s="118">
        <f t="shared" si="122"/>
        <v>33.94</v>
      </c>
      <c r="I567" s="118">
        <f t="shared" si="123"/>
        <v>36.270000000000003</v>
      </c>
    </row>
    <row r="568" spans="1:9">
      <c r="B568" s="114" t="s">
        <v>386</v>
      </c>
      <c r="C568" s="115" t="s">
        <v>387</v>
      </c>
      <c r="D568" s="114" t="s">
        <v>7</v>
      </c>
      <c r="E568" s="114" t="s">
        <v>27</v>
      </c>
      <c r="F568" s="116">
        <v>0.62319999999999998</v>
      </c>
      <c r="G568" s="117">
        <v>21.86</v>
      </c>
      <c r="H568" s="118">
        <f t="shared" si="122"/>
        <v>17.71</v>
      </c>
      <c r="I568" s="118">
        <f t="shared" si="123"/>
        <v>11.03</v>
      </c>
    </row>
    <row r="569" spans="1:9">
      <c r="B569" s="114" t="s">
        <v>38</v>
      </c>
      <c r="C569" s="115" t="s">
        <v>39</v>
      </c>
      <c r="D569" s="114" t="s">
        <v>7</v>
      </c>
      <c r="E569" s="114" t="s">
        <v>27</v>
      </c>
      <c r="F569" s="116">
        <v>0.29330000000000001</v>
      </c>
      <c r="G569" s="117">
        <v>17.27</v>
      </c>
      <c r="H569" s="118">
        <f t="shared" si="122"/>
        <v>13.99</v>
      </c>
      <c r="I569" s="118">
        <f t="shared" si="123"/>
        <v>4.0999999999999996</v>
      </c>
    </row>
    <row r="570" spans="1:9">
      <c r="B570" s="54"/>
      <c r="C570" s="54"/>
      <c r="D570" s="54"/>
      <c r="E570" s="54"/>
      <c r="F570" s="151" t="s">
        <v>2</v>
      </c>
      <c r="G570" s="151"/>
      <c r="H570" s="151"/>
      <c r="I570" s="119">
        <f>SUM(I565:I569)</f>
        <v>56.190000000000005</v>
      </c>
    </row>
    <row r="571" spans="1:9">
      <c r="B571" s="54"/>
      <c r="C571" s="54"/>
      <c r="D571" s="154"/>
      <c r="E571" s="154"/>
      <c r="F571" s="55"/>
      <c r="G571" s="56"/>
      <c r="H571" s="56"/>
      <c r="I571" s="56"/>
    </row>
    <row r="572" spans="1:9">
      <c r="B572" s="109" t="s">
        <v>388</v>
      </c>
      <c r="C572" s="153" t="s">
        <v>389</v>
      </c>
      <c r="D572" s="153"/>
      <c r="E572" s="153"/>
      <c r="F572" s="153"/>
      <c r="G572" s="153"/>
      <c r="H572" s="153"/>
      <c r="I572" s="153"/>
    </row>
    <row r="573" spans="1:9">
      <c r="A573" s="4"/>
      <c r="B573" s="110" t="s">
        <v>771</v>
      </c>
      <c r="C573" s="111" t="s">
        <v>772</v>
      </c>
      <c r="D573" s="112" t="s">
        <v>773</v>
      </c>
      <c r="E573" s="112" t="s">
        <v>774</v>
      </c>
      <c r="F573" s="112" t="s">
        <v>775</v>
      </c>
      <c r="G573" s="113"/>
      <c r="H573" s="113" t="s">
        <v>776</v>
      </c>
      <c r="I573" s="113" t="s">
        <v>777</v>
      </c>
    </row>
    <row r="574" spans="1:9">
      <c r="B574" s="114" t="s">
        <v>350</v>
      </c>
      <c r="C574" s="115" t="s">
        <v>351</v>
      </c>
      <c r="D574" s="114" t="s">
        <v>7</v>
      </c>
      <c r="E574" s="114" t="s">
        <v>24</v>
      </c>
      <c r="F574" s="116">
        <v>0.1666</v>
      </c>
      <c r="G574" s="117">
        <v>10.050000000000001</v>
      </c>
      <c r="H574" s="118">
        <f t="shared" ref="H574:H576" si="124">ROUND(G574-(G574*J$10),2)</f>
        <v>8.14</v>
      </c>
      <c r="I574" s="118">
        <f t="shared" ref="I574:I576" si="125">TRUNC(F574*H574,2)</f>
        <v>1.35</v>
      </c>
    </row>
    <row r="575" spans="1:9">
      <c r="B575" s="114" t="s">
        <v>390</v>
      </c>
      <c r="C575" s="115" t="s">
        <v>391</v>
      </c>
      <c r="D575" s="114" t="s">
        <v>7</v>
      </c>
      <c r="E575" s="114" t="s">
        <v>27</v>
      </c>
      <c r="F575" s="116">
        <v>6.6600000000000006E-2</v>
      </c>
      <c r="G575" s="117">
        <v>23.21</v>
      </c>
      <c r="H575" s="118">
        <f t="shared" si="124"/>
        <v>18.8</v>
      </c>
      <c r="I575" s="118">
        <f t="shared" si="125"/>
        <v>1.25</v>
      </c>
    </row>
    <row r="576" spans="1:9">
      <c r="B576" s="114" t="s">
        <v>38</v>
      </c>
      <c r="C576" s="115" t="s">
        <v>39</v>
      </c>
      <c r="D576" s="114" t="s">
        <v>7</v>
      </c>
      <c r="E576" s="114" t="s">
        <v>27</v>
      </c>
      <c r="F576" s="116">
        <v>2.2200000000000001E-2</v>
      </c>
      <c r="G576" s="117">
        <v>17.27</v>
      </c>
      <c r="H576" s="118">
        <f t="shared" si="124"/>
        <v>13.99</v>
      </c>
      <c r="I576" s="118">
        <f t="shared" si="125"/>
        <v>0.31</v>
      </c>
    </row>
    <row r="577" spans="1:9">
      <c r="B577" s="54"/>
      <c r="C577" s="54"/>
      <c r="D577" s="54"/>
      <c r="E577" s="54"/>
      <c r="F577" s="151" t="s">
        <v>2</v>
      </c>
      <c r="G577" s="151"/>
      <c r="H577" s="151"/>
      <c r="I577" s="119">
        <f>SUM(I574:I576)</f>
        <v>2.91</v>
      </c>
    </row>
    <row r="578" spans="1:9">
      <c r="B578" s="54"/>
      <c r="C578" s="54"/>
      <c r="D578" s="154"/>
      <c r="E578" s="154"/>
      <c r="F578" s="55"/>
      <c r="G578" s="56"/>
      <c r="H578" s="56"/>
      <c r="I578" s="56"/>
    </row>
    <row r="579" spans="1:9">
      <c r="B579" s="109" t="s">
        <v>392</v>
      </c>
      <c r="C579" s="153" t="s">
        <v>393</v>
      </c>
      <c r="D579" s="153"/>
      <c r="E579" s="153"/>
      <c r="F579" s="153"/>
      <c r="G579" s="153"/>
      <c r="H579" s="153"/>
      <c r="I579" s="153"/>
    </row>
    <row r="580" spans="1:9">
      <c r="A580" s="4"/>
      <c r="B580" s="110" t="s">
        <v>771</v>
      </c>
      <c r="C580" s="111" t="s">
        <v>772</v>
      </c>
      <c r="D580" s="112" t="s">
        <v>773</v>
      </c>
      <c r="E580" s="112" t="s">
        <v>774</v>
      </c>
      <c r="F580" s="112" t="s">
        <v>775</v>
      </c>
      <c r="G580" s="113"/>
      <c r="H580" s="113" t="s">
        <v>776</v>
      </c>
      <c r="I580" s="113" t="s">
        <v>777</v>
      </c>
    </row>
    <row r="581" spans="1:9">
      <c r="B581" s="114" t="s">
        <v>394</v>
      </c>
      <c r="C581" s="115" t="s">
        <v>395</v>
      </c>
      <c r="D581" s="114" t="s">
        <v>7</v>
      </c>
      <c r="E581" s="114" t="s">
        <v>35</v>
      </c>
      <c r="F581" s="116">
        <v>8.0199999999999994E-2</v>
      </c>
      <c r="G581" s="117">
        <v>1.01</v>
      </c>
      <c r="H581" s="118">
        <f t="shared" ref="H581:H584" si="126">ROUND(G581-(G581*J$10),2)</f>
        <v>0.82</v>
      </c>
      <c r="I581" s="118">
        <f t="shared" ref="I581:I584" si="127">TRUNC(F581*H581,2)</f>
        <v>0.06</v>
      </c>
    </row>
    <row r="582" spans="1:9">
      <c r="B582" s="114" t="s">
        <v>396</v>
      </c>
      <c r="C582" s="115" t="s">
        <v>397</v>
      </c>
      <c r="D582" s="114" t="s">
        <v>7</v>
      </c>
      <c r="E582" s="114" t="s">
        <v>17</v>
      </c>
      <c r="F582" s="116">
        <v>1.3389</v>
      </c>
      <c r="G582" s="117">
        <v>3</v>
      </c>
      <c r="H582" s="118">
        <f t="shared" si="126"/>
        <v>2.4300000000000002</v>
      </c>
      <c r="I582" s="118">
        <f t="shared" si="127"/>
        <v>3.25</v>
      </c>
    </row>
    <row r="583" spans="1:9">
      <c r="B583" s="114" t="s">
        <v>390</v>
      </c>
      <c r="C583" s="115" t="s">
        <v>391</v>
      </c>
      <c r="D583" s="114" t="s">
        <v>7</v>
      </c>
      <c r="E583" s="114" t="s">
        <v>27</v>
      </c>
      <c r="F583" s="116">
        <v>0.36099999999999999</v>
      </c>
      <c r="G583" s="117">
        <v>23.21</v>
      </c>
      <c r="H583" s="118">
        <f t="shared" si="126"/>
        <v>18.8</v>
      </c>
      <c r="I583" s="118">
        <f t="shared" si="127"/>
        <v>6.78</v>
      </c>
    </row>
    <row r="584" spans="1:9">
      <c r="B584" s="114" t="s">
        <v>38</v>
      </c>
      <c r="C584" s="115" t="s">
        <v>39</v>
      </c>
      <c r="D584" s="114" t="s">
        <v>7</v>
      </c>
      <c r="E584" s="114" t="s">
        <v>27</v>
      </c>
      <c r="F584" s="116">
        <v>0.1203</v>
      </c>
      <c r="G584" s="117">
        <v>17.27</v>
      </c>
      <c r="H584" s="118">
        <f t="shared" si="126"/>
        <v>13.99</v>
      </c>
      <c r="I584" s="118">
        <f t="shared" si="127"/>
        <v>1.68</v>
      </c>
    </row>
    <row r="585" spans="1:9">
      <c r="B585" s="54"/>
      <c r="C585" s="54"/>
      <c r="D585" s="54"/>
      <c r="E585" s="54"/>
      <c r="F585" s="151" t="s">
        <v>2</v>
      </c>
      <c r="G585" s="151"/>
      <c r="H585" s="151"/>
      <c r="I585" s="119">
        <f>SUM(I581:I584)</f>
        <v>11.77</v>
      </c>
    </row>
    <row r="586" spans="1:9">
      <c r="B586" s="54"/>
      <c r="C586" s="54"/>
      <c r="D586" s="154"/>
      <c r="E586" s="154"/>
      <c r="F586" s="55"/>
      <c r="G586" s="56"/>
      <c r="H586" s="56"/>
      <c r="I586" s="56"/>
    </row>
    <row r="587" spans="1:9">
      <c r="B587" s="109" t="s">
        <v>398</v>
      </c>
      <c r="C587" s="153" t="s">
        <v>399</v>
      </c>
      <c r="D587" s="153"/>
      <c r="E587" s="153"/>
      <c r="F587" s="153"/>
      <c r="G587" s="153"/>
      <c r="H587" s="153"/>
      <c r="I587" s="153"/>
    </row>
    <row r="588" spans="1:9">
      <c r="A588" s="4"/>
      <c r="B588" s="110" t="s">
        <v>771</v>
      </c>
      <c r="C588" s="111" t="s">
        <v>772</v>
      </c>
      <c r="D588" s="112" t="s">
        <v>773</v>
      </c>
      <c r="E588" s="112" t="s">
        <v>774</v>
      </c>
      <c r="F588" s="112" t="s">
        <v>775</v>
      </c>
      <c r="G588" s="113"/>
      <c r="H588" s="113" t="s">
        <v>776</v>
      </c>
      <c r="I588" s="113" t="s">
        <v>777</v>
      </c>
    </row>
    <row r="589" spans="1:9">
      <c r="B589" s="114" t="s">
        <v>22</v>
      </c>
      <c r="C589" s="115" t="s">
        <v>23</v>
      </c>
      <c r="D589" s="114" t="s">
        <v>7</v>
      </c>
      <c r="E589" s="114" t="s">
        <v>24</v>
      </c>
      <c r="F589" s="116">
        <v>0.2</v>
      </c>
      <c r="G589" s="117">
        <v>20.07</v>
      </c>
      <c r="H589" s="118">
        <f t="shared" ref="H589:H591" si="128">ROUND(G589-(G589*J$10),2)</f>
        <v>16.260000000000002</v>
      </c>
      <c r="I589" s="118">
        <f t="shared" ref="I589:I591" si="129">TRUNC(F589*H589,2)</f>
        <v>3.25</v>
      </c>
    </row>
    <row r="590" spans="1:9">
      <c r="B590" s="114" t="s">
        <v>390</v>
      </c>
      <c r="C590" s="115" t="s">
        <v>391</v>
      </c>
      <c r="D590" s="114" t="s">
        <v>7</v>
      </c>
      <c r="E590" s="114" t="s">
        <v>27</v>
      </c>
      <c r="F590" s="116">
        <v>0.309</v>
      </c>
      <c r="G590" s="117">
        <v>23.21</v>
      </c>
      <c r="H590" s="118">
        <f t="shared" si="128"/>
        <v>18.8</v>
      </c>
      <c r="I590" s="118">
        <f t="shared" si="129"/>
        <v>5.8</v>
      </c>
    </row>
    <row r="591" spans="1:9">
      <c r="B591" s="114" t="s">
        <v>38</v>
      </c>
      <c r="C591" s="115" t="s">
        <v>39</v>
      </c>
      <c r="D591" s="114" t="s">
        <v>7</v>
      </c>
      <c r="E591" s="114" t="s">
        <v>27</v>
      </c>
      <c r="F591" s="116">
        <v>7.6999999999999999E-2</v>
      </c>
      <c r="G591" s="117">
        <v>17.27</v>
      </c>
      <c r="H591" s="118">
        <f t="shared" si="128"/>
        <v>13.99</v>
      </c>
      <c r="I591" s="118">
        <f t="shared" si="129"/>
        <v>1.07</v>
      </c>
    </row>
    <row r="592" spans="1:9">
      <c r="B592" s="54"/>
      <c r="C592" s="54"/>
      <c r="D592" s="54"/>
      <c r="E592" s="54"/>
      <c r="F592" s="151" t="s">
        <v>2</v>
      </c>
      <c r="G592" s="151"/>
      <c r="H592" s="151"/>
      <c r="I592" s="119">
        <f>SUM(I589:I591)</f>
        <v>10.120000000000001</v>
      </c>
    </row>
    <row r="593" spans="1:9">
      <c r="B593" s="54"/>
      <c r="C593" s="54"/>
      <c r="D593" s="154"/>
      <c r="E593" s="154"/>
      <c r="F593" s="55"/>
      <c r="G593" s="56"/>
      <c r="H593" s="56"/>
      <c r="I593" s="56"/>
    </row>
    <row r="594" spans="1:9">
      <c r="B594" s="109" t="s">
        <v>400</v>
      </c>
      <c r="C594" s="153" t="s">
        <v>401</v>
      </c>
      <c r="D594" s="153"/>
      <c r="E594" s="153"/>
      <c r="F594" s="153"/>
      <c r="G594" s="153"/>
      <c r="H594" s="153"/>
      <c r="I594" s="153"/>
    </row>
    <row r="595" spans="1:9">
      <c r="A595" s="4"/>
      <c r="B595" s="110" t="s">
        <v>771</v>
      </c>
      <c r="C595" s="111" t="s">
        <v>772</v>
      </c>
      <c r="D595" s="112" t="s">
        <v>773</v>
      </c>
      <c r="E595" s="112" t="s">
        <v>774</v>
      </c>
      <c r="F595" s="112" t="s">
        <v>775</v>
      </c>
      <c r="G595" s="113"/>
      <c r="H595" s="113" t="s">
        <v>776</v>
      </c>
      <c r="I595" s="113" t="s">
        <v>777</v>
      </c>
    </row>
    <row r="596" spans="1:9">
      <c r="B596" s="114" t="s">
        <v>22</v>
      </c>
      <c r="C596" s="115" t="s">
        <v>23</v>
      </c>
      <c r="D596" s="114" t="s">
        <v>7</v>
      </c>
      <c r="E596" s="114" t="s">
        <v>24</v>
      </c>
      <c r="F596" s="116">
        <v>0.22850000000000001</v>
      </c>
      <c r="G596" s="117">
        <v>20.07</v>
      </c>
      <c r="H596" s="118">
        <f t="shared" ref="H596:H598" si="130">ROUND(G596-(G596*J$10),2)</f>
        <v>16.260000000000002</v>
      </c>
      <c r="I596" s="118">
        <f t="shared" ref="I596:I598" si="131">TRUNC(F596*H596,2)</f>
        <v>3.71</v>
      </c>
    </row>
    <row r="597" spans="1:9">
      <c r="B597" s="114" t="s">
        <v>390</v>
      </c>
      <c r="C597" s="115" t="s">
        <v>391</v>
      </c>
      <c r="D597" s="114" t="s">
        <v>7</v>
      </c>
      <c r="E597" s="114" t="s">
        <v>27</v>
      </c>
      <c r="F597" s="116">
        <v>0.22700000000000001</v>
      </c>
      <c r="G597" s="117">
        <v>23.21</v>
      </c>
      <c r="H597" s="118">
        <f t="shared" si="130"/>
        <v>18.8</v>
      </c>
      <c r="I597" s="118">
        <f t="shared" si="131"/>
        <v>4.26</v>
      </c>
    </row>
    <row r="598" spans="1:9">
      <c r="B598" s="114" t="s">
        <v>38</v>
      </c>
      <c r="C598" s="115" t="s">
        <v>39</v>
      </c>
      <c r="D598" s="114" t="s">
        <v>7</v>
      </c>
      <c r="E598" s="114" t="s">
        <v>27</v>
      </c>
      <c r="F598" s="116">
        <v>7.5700000000000003E-2</v>
      </c>
      <c r="G598" s="117">
        <v>17.27</v>
      </c>
      <c r="H598" s="118">
        <f t="shared" si="130"/>
        <v>13.99</v>
      </c>
      <c r="I598" s="118">
        <f t="shared" si="131"/>
        <v>1.05</v>
      </c>
    </row>
    <row r="599" spans="1:9">
      <c r="B599" s="54"/>
      <c r="C599" s="54"/>
      <c r="D599" s="54"/>
      <c r="E599" s="54"/>
      <c r="F599" s="151" t="s">
        <v>2</v>
      </c>
      <c r="G599" s="151"/>
      <c r="H599" s="151"/>
      <c r="I599" s="119">
        <f>SUM(I596:I598)</f>
        <v>9.02</v>
      </c>
    </row>
    <row r="600" spans="1:9">
      <c r="B600" s="54"/>
      <c r="C600" s="54"/>
      <c r="D600" s="154"/>
      <c r="E600" s="154"/>
      <c r="F600" s="55"/>
      <c r="G600" s="56"/>
      <c r="H600" s="56"/>
      <c r="I600" s="56"/>
    </row>
    <row r="601" spans="1:9">
      <c r="B601" s="109" t="s">
        <v>402</v>
      </c>
      <c r="C601" s="153" t="s">
        <v>403</v>
      </c>
      <c r="D601" s="153"/>
      <c r="E601" s="153"/>
      <c r="F601" s="153"/>
      <c r="G601" s="153"/>
      <c r="H601" s="153"/>
      <c r="I601" s="153"/>
    </row>
    <row r="602" spans="1:9">
      <c r="A602" s="4"/>
      <c r="B602" s="110" t="s">
        <v>771</v>
      </c>
      <c r="C602" s="111" t="s">
        <v>772</v>
      </c>
      <c r="D602" s="112" t="s">
        <v>773</v>
      </c>
      <c r="E602" s="112" t="s">
        <v>774</v>
      </c>
      <c r="F602" s="112" t="s">
        <v>775</v>
      </c>
      <c r="G602" s="113"/>
      <c r="H602" s="113" t="s">
        <v>776</v>
      </c>
      <c r="I602" s="113" t="s">
        <v>777</v>
      </c>
    </row>
    <row r="603" spans="1:9">
      <c r="B603" s="114" t="s">
        <v>402</v>
      </c>
      <c r="C603" s="115" t="s">
        <v>403</v>
      </c>
      <c r="D603" s="114" t="s">
        <v>7</v>
      </c>
      <c r="E603" s="114" t="s">
        <v>35</v>
      </c>
      <c r="F603" s="116">
        <v>1</v>
      </c>
      <c r="G603" s="117">
        <v>1.7</v>
      </c>
      <c r="H603" s="118">
        <f t="shared" ref="H603" si="132">ROUND(G603-(G603*J$10),2)</f>
        <v>1.38</v>
      </c>
      <c r="I603" s="118">
        <f t="shared" ref="I603" si="133">TRUNC(F603*H603,2)</f>
        <v>1.38</v>
      </c>
    </row>
    <row r="604" spans="1:9">
      <c r="B604" s="54"/>
      <c r="C604" s="54"/>
      <c r="D604" s="54"/>
      <c r="E604" s="54"/>
      <c r="F604" s="151" t="s">
        <v>2</v>
      </c>
      <c r="G604" s="151"/>
      <c r="H604" s="151"/>
      <c r="I604" s="119">
        <f>SUM(I603)</f>
        <v>1.38</v>
      </c>
    </row>
    <row r="605" spans="1:9">
      <c r="B605" s="54"/>
      <c r="C605" s="54"/>
      <c r="D605" s="154"/>
      <c r="E605" s="154"/>
      <c r="F605" s="55"/>
      <c r="G605" s="56"/>
      <c r="H605" s="56"/>
      <c r="I605" s="56"/>
    </row>
    <row r="606" spans="1:9">
      <c r="B606" s="109" t="s">
        <v>404</v>
      </c>
      <c r="C606" s="153" t="s">
        <v>405</v>
      </c>
      <c r="D606" s="153"/>
      <c r="E606" s="153"/>
      <c r="F606" s="153"/>
      <c r="G606" s="153"/>
      <c r="H606" s="153"/>
      <c r="I606" s="153"/>
    </row>
    <row r="607" spans="1:9">
      <c r="A607" s="4"/>
      <c r="B607" s="110" t="s">
        <v>771</v>
      </c>
      <c r="C607" s="111" t="s">
        <v>772</v>
      </c>
      <c r="D607" s="112" t="s">
        <v>773</v>
      </c>
      <c r="E607" s="112" t="s">
        <v>774</v>
      </c>
      <c r="F607" s="112" t="s">
        <v>775</v>
      </c>
      <c r="G607" s="113"/>
      <c r="H607" s="113" t="s">
        <v>776</v>
      </c>
      <c r="I607" s="113" t="s">
        <v>777</v>
      </c>
    </row>
    <row r="608" spans="1:9" ht="22.5">
      <c r="B608" s="114" t="s">
        <v>406</v>
      </c>
      <c r="C608" s="115" t="s">
        <v>407</v>
      </c>
      <c r="D608" s="114" t="s">
        <v>7</v>
      </c>
      <c r="E608" s="114" t="s">
        <v>35</v>
      </c>
      <c r="F608" s="116">
        <v>1</v>
      </c>
      <c r="G608" s="117">
        <v>2.2799999999999998</v>
      </c>
      <c r="H608" s="118">
        <f t="shared" ref="H608:H610" si="134">ROUND(G608-(G608*J$10),2)</f>
        <v>1.85</v>
      </c>
      <c r="I608" s="118">
        <f t="shared" ref="I608:I610" si="135">TRUNC(F608*H608,2)</f>
        <v>1.85</v>
      </c>
    </row>
    <row r="609" spans="1:9">
      <c r="B609" s="114" t="s">
        <v>408</v>
      </c>
      <c r="C609" s="115" t="s">
        <v>409</v>
      </c>
      <c r="D609" s="114" t="s">
        <v>7</v>
      </c>
      <c r="E609" s="114" t="s">
        <v>27</v>
      </c>
      <c r="F609" s="116">
        <v>0.15</v>
      </c>
      <c r="G609" s="117">
        <v>17.63</v>
      </c>
      <c r="H609" s="118">
        <f t="shared" si="134"/>
        <v>14.28</v>
      </c>
      <c r="I609" s="118">
        <f t="shared" si="135"/>
        <v>2.14</v>
      </c>
    </row>
    <row r="610" spans="1:9">
      <c r="B610" s="114" t="s">
        <v>410</v>
      </c>
      <c r="C610" s="115" t="s">
        <v>411</v>
      </c>
      <c r="D610" s="114" t="s">
        <v>7</v>
      </c>
      <c r="E610" s="114" t="s">
        <v>27</v>
      </c>
      <c r="F610" s="116">
        <v>0.15</v>
      </c>
      <c r="G610" s="117">
        <v>22.26</v>
      </c>
      <c r="H610" s="118">
        <f t="shared" si="134"/>
        <v>18.03</v>
      </c>
      <c r="I610" s="118">
        <f t="shared" si="135"/>
        <v>2.7</v>
      </c>
    </row>
    <row r="611" spans="1:9">
      <c r="B611" s="54"/>
      <c r="C611" s="54"/>
      <c r="D611" s="54"/>
      <c r="E611" s="54"/>
      <c r="F611" s="151" t="s">
        <v>2</v>
      </c>
      <c r="G611" s="151"/>
      <c r="H611" s="151"/>
      <c r="I611" s="119">
        <f>SUM(I608:I610)</f>
        <v>6.69</v>
      </c>
    </row>
    <row r="612" spans="1:9">
      <c r="B612" s="54"/>
      <c r="C612" s="54"/>
      <c r="D612" s="154"/>
      <c r="E612" s="154"/>
      <c r="F612" s="55"/>
      <c r="G612" s="56"/>
      <c r="H612" s="56"/>
      <c r="I612" s="56"/>
    </row>
    <row r="613" spans="1:9">
      <c r="B613" s="109" t="s">
        <v>412</v>
      </c>
      <c r="C613" s="153" t="s">
        <v>413</v>
      </c>
      <c r="D613" s="153"/>
      <c r="E613" s="153"/>
      <c r="F613" s="153"/>
      <c r="G613" s="153"/>
      <c r="H613" s="153"/>
      <c r="I613" s="153"/>
    </row>
    <row r="614" spans="1:9">
      <c r="A614" s="4"/>
      <c r="B614" s="110" t="s">
        <v>771</v>
      </c>
      <c r="C614" s="111" t="s">
        <v>772</v>
      </c>
      <c r="D614" s="112" t="s">
        <v>773</v>
      </c>
      <c r="E614" s="112" t="s">
        <v>774</v>
      </c>
      <c r="F614" s="112" t="s">
        <v>775</v>
      </c>
      <c r="G614" s="113"/>
      <c r="H614" s="113" t="s">
        <v>776</v>
      </c>
      <c r="I614" s="113" t="s">
        <v>777</v>
      </c>
    </row>
    <row r="615" spans="1:9" ht="22.5">
      <c r="B615" s="114" t="s">
        <v>414</v>
      </c>
      <c r="C615" s="115" t="s">
        <v>415</v>
      </c>
      <c r="D615" s="114" t="s">
        <v>7</v>
      </c>
      <c r="E615" s="114" t="s">
        <v>14</v>
      </c>
      <c r="F615" s="116">
        <v>1.2434000000000001</v>
      </c>
      <c r="G615" s="117">
        <v>2.08</v>
      </c>
      <c r="H615" s="118">
        <f t="shared" ref="H615" si="136">ROUND(G615-(G615*J$10),2)</f>
        <v>1.68</v>
      </c>
      <c r="I615" s="118">
        <f t="shared" ref="I615" si="137">TRUNC(F615*H615,2)</f>
        <v>2.08</v>
      </c>
    </row>
    <row r="616" spans="1:9">
      <c r="B616" s="114" t="s">
        <v>416</v>
      </c>
      <c r="C616" s="115" t="s">
        <v>417</v>
      </c>
      <c r="D616" s="114" t="s">
        <v>7</v>
      </c>
      <c r="E616" s="114" t="s">
        <v>35</v>
      </c>
      <c r="F616" s="116">
        <v>9.4000000000000004E-3</v>
      </c>
      <c r="G616" s="117">
        <v>3.38</v>
      </c>
      <c r="H616" s="118">
        <f t="shared" ref="H616:H618" si="138">ROUND(G616-(G616*J$10),2)</f>
        <v>2.74</v>
      </c>
      <c r="I616" s="118">
        <f t="shared" ref="I616:I618" si="139">TRUNC(F616*H616,2)</f>
        <v>0.02</v>
      </c>
    </row>
    <row r="617" spans="1:9">
      <c r="B617" s="114" t="s">
        <v>408</v>
      </c>
      <c r="C617" s="115" t="s">
        <v>409</v>
      </c>
      <c r="D617" s="114" t="s">
        <v>7</v>
      </c>
      <c r="E617" s="114" t="s">
        <v>27</v>
      </c>
      <c r="F617" s="116">
        <v>2.9000000000000001E-2</v>
      </c>
      <c r="G617" s="117">
        <v>17.63</v>
      </c>
      <c r="H617" s="118">
        <f t="shared" si="138"/>
        <v>14.28</v>
      </c>
      <c r="I617" s="118">
        <f t="shared" si="139"/>
        <v>0.41</v>
      </c>
    </row>
    <row r="618" spans="1:9">
      <c r="B618" s="114" t="s">
        <v>410</v>
      </c>
      <c r="C618" s="115" t="s">
        <v>411</v>
      </c>
      <c r="D618" s="114" t="s">
        <v>7</v>
      </c>
      <c r="E618" s="114" t="s">
        <v>27</v>
      </c>
      <c r="F618" s="116">
        <v>2.9000000000000001E-2</v>
      </c>
      <c r="G618" s="117">
        <v>22.26</v>
      </c>
      <c r="H618" s="118">
        <f t="shared" si="138"/>
        <v>18.03</v>
      </c>
      <c r="I618" s="118">
        <f t="shared" si="139"/>
        <v>0.52</v>
      </c>
    </row>
    <row r="619" spans="1:9">
      <c r="B619" s="54"/>
      <c r="C619" s="54"/>
      <c r="D619" s="54"/>
      <c r="E619" s="54"/>
      <c r="F619" s="151" t="s">
        <v>2</v>
      </c>
      <c r="G619" s="151"/>
      <c r="H619" s="151"/>
      <c r="I619" s="119">
        <f>SUM(I615:I618)</f>
        <v>3.0300000000000002</v>
      </c>
    </row>
    <row r="620" spans="1:9">
      <c r="B620" s="54"/>
      <c r="C620" s="54"/>
      <c r="D620" s="154"/>
      <c r="E620" s="154"/>
      <c r="F620" s="55"/>
      <c r="G620" s="56"/>
      <c r="H620" s="56"/>
      <c r="I620" s="56"/>
    </row>
    <row r="621" spans="1:9">
      <c r="B621" s="109" t="s">
        <v>418</v>
      </c>
      <c r="C621" s="153" t="s">
        <v>419</v>
      </c>
      <c r="D621" s="153"/>
      <c r="E621" s="153"/>
      <c r="F621" s="153"/>
      <c r="G621" s="153"/>
      <c r="H621" s="153"/>
      <c r="I621" s="153"/>
    </row>
    <row r="622" spans="1:9">
      <c r="A622" s="4"/>
      <c r="B622" s="110" t="s">
        <v>771</v>
      </c>
      <c r="C622" s="111" t="s">
        <v>772</v>
      </c>
      <c r="D622" s="112" t="s">
        <v>773</v>
      </c>
      <c r="E622" s="112" t="s">
        <v>774</v>
      </c>
      <c r="F622" s="112" t="s">
        <v>775</v>
      </c>
      <c r="G622" s="113"/>
      <c r="H622" s="113" t="s">
        <v>776</v>
      </c>
      <c r="I622" s="113" t="s">
        <v>777</v>
      </c>
    </row>
    <row r="623" spans="1:9" ht="33.75">
      <c r="B623" s="114" t="s">
        <v>420</v>
      </c>
      <c r="C623" s="115" t="s">
        <v>421</v>
      </c>
      <c r="D623" s="114" t="s">
        <v>7</v>
      </c>
      <c r="E623" s="114" t="s">
        <v>14</v>
      </c>
      <c r="F623" s="116">
        <v>1.0269999999999999</v>
      </c>
      <c r="G623" s="117">
        <v>10.39</v>
      </c>
      <c r="H623" s="118">
        <f t="shared" ref="H623:H626" si="140">ROUND(G623-(G623*J$10),2)</f>
        <v>8.42</v>
      </c>
      <c r="I623" s="118">
        <f t="shared" ref="I623:I626" si="141">TRUNC(F623*H623,2)</f>
        <v>8.64</v>
      </c>
    </row>
    <row r="624" spans="1:9">
      <c r="B624" s="114" t="s">
        <v>416</v>
      </c>
      <c r="C624" s="115" t="s">
        <v>417</v>
      </c>
      <c r="D624" s="114" t="s">
        <v>7</v>
      </c>
      <c r="E624" s="114" t="s">
        <v>35</v>
      </c>
      <c r="F624" s="116">
        <v>0.01</v>
      </c>
      <c r="G624" s="117">
        <v>3.38</v>
      </c>
      <c r="H624" s="118">
        <f t="shared" si="140"/>
        <v>2.74</v>
      </c>
      <c r="I624" s="118">
        <f t="shared" si="141"/>
        <v>0.02</v>
      </c>
    </row>
    <row r="625" spans="1:9">
      <c r="B625" s="114" t="s">
        <v>408</v>
      </c>
      <c r="C625" s="115" t="s">
        <v>409</v>
      </c>
      <c r="D625" s="114" t="s">
        <v>7</v>
      </c>
      <c r="E625" s="114" t="s">
        <v>27</v>
      </c>
      <c r="F625" s="116">
        <v>8.9999999999999993E-3</v>
      </c>
      <c r="G625" s="117">
        <v>17.63</v>
      </c>
      <c r="H625" s="118">
        <f t="shared" si="140"/>
        <v>14.28</v>
      </c>
      <c r="I625" s="118">
        <f t="shared" si="141"/>
        <v>0.12</v>
      </c>
    </row>
    <row r="626" spans="1:9">
      <c r="B626" s="114" t="s">
        <v>410</v>
      </c>
      <c r="C626" s="115" t="s">
        <v>411</v>
      </c>
      <c r="D626" s="114" t="s">
        <v>7</v>
      </c>
      <c r="E626" s="114" t="s">
        <v>27</v>
      </c>
      <c r="F626" s="116">
        <v>8.9999999999999993E-3</v>
      </c>
      <c r="G626" s="117">
        <v>22.26</v>
      </c>
      <c r="H626" s="118">
        <f t="shared" si="140"/>
        <v>18.03</v>
      </c>
      <c r="I626" s="118">
        <f t="shared" si="141"/>
        <v>0.16</v>
      </c>
    </row>
    <row r="627" spans="1:9">
      <c r="B627" s="54"/>
      <c r="C627" s="54"/>
      <c r="D627" s="54"/>
      <c r="E627" s="54"/>
      <c r="F627" s="151" t="s">
        <v>2</v>
      </c>
      <c r="G627" s="151"/>
      <c r="H627" s="151"/>
      <c r="I627" s="119">
        <f>SUM(I623:I626)</f>
        <v>8.94</v>
      </c>
    </row>
    <row r="628" spans="1:9">
      <c r="B628" s="54"/>
      <c r="C628" s="54"/>
      <c r="D628" s="154"/>
      <c r="E628" s="154"/>
      <c r="F628" s="55"/>
      <c r="G628" s="56"/>
      <c r="H628" s="56"/>
      <c r="I628" s="56"/>
    </row>
    <row r="629" spans="1:9">
      <c r="B629" s="109" t="s">
        <v>422</v>
      </c>
      <c r="C629" s="153" t="s">
        <v>423</v>
      </c>
      <c r="D629" s="153"/>
      <c r="E629" s="153"/>
      <c r="F629" s="153"/>
      <c r="G629" s="153"/>
      <c r="H629" s="153"/>
      <c r="I629" s="153"/>
    </row>
    <row r="630" spans="1:9">
      <c r="A630" s="4"/>
      <c r="B630" s="110" t="s">
        <v>771</v>
      </c>
      <c r="C630" s="111" t="s">
        <v>772</v>
      </c>
      <c r="D630" s="112" t="s">
        <v>773</v>
      </c>
      <c r="E630" s="112" t="s">
        <v>774</v>
      </c>
      <c r="F630" s="112" t="s">
        <v>775</v>
      </c>
      <c r="G630" s="113"/>
      <c r="H630" s="113" t="s">
        <v>776</v>
      </c>
      <c r="I630" s="113" t="s">
        <v>777</v>
      </c>
    </row>
    <row r="631" spans="1:9" ht="22.5">
      <c r="B631" s="114" t="s">
        <v>424</v>
      </c>
      <c r="C631" s="115" t="s">
        <v>425</v>
      </c>
      <c r="D631" s="114" t="s">
        <v>7</v>
      </c>
      <c r="E631" s="114" t="s">
        <v>35</v>
      </c>
      <c r="F631" s="116">
        <v>1</v>
      </c>
      <c r="G631" s="117">
        <v>13.26</v>
      </c>
      <c r="H631" s="118">
        <f t="shared" ref="H631:H632" si="142">ROUND(G631-(G631*J$10),2)</f>
        <v>10.74</v>
      </c>
      <c r="I631" s="118">
        <f t="shared" ref="I631:I632" si="143">TRUNC(F631*H631,2)</f>
        <v>10.74</v>
      </c>
    </row>
    <row r="632" spans="1:9" ht="22.5">
      <c r="B632" s="114" t="s">
        <v>426</v>
      </c>
      <c r="C632" s="115" t="s">
        <v>427</v>
      </c>
      <c r="D632" s="114" t="s">
        <v>7</v>
      </c>
      <c r="E632" s="114" t="s">
        <v>35</v>
      </c>
      <c r="F632" s="116">
        <v>1</v>
      </c>
      <c r="G632" s="117">
        <v>9.16</v>
      </c>
      <c r="H632" s="118">
        <f t="shared" si="142"/>
        <v>7.42</v>
      </c>
      <c r="I632" s="118">
        <f t="shared" si="143"/>
        <v>7.42</v>
      </c>
    </row>
    <row r="633" spans="1:9">
      <c r="B633" s="54"/>
      <c r="C633" s="54"/>
      <c r="D633" s="54"/>
      <c r="E633" s="54"/>
      <c r="F633" s="151" t="s">
        <v>2</v>
      </c>
      <c r="G633" s="151"/>
      <c r="H633" s="151"/>
      <c r="I633" s="119">
        <f>SUM(I631:I632)</f>
        <v>18.16</v>
      </c>
    </row>
    <row r="634" spans="1:9">
      <c r="B634" s="54"/>
      <c r="C634" s="54"/>
      <c r="D634" s="154"/>
      <c r="E634" s="154"/>
      <c r="F634" s="55"/>
      <c r="G634" s="56"/>
      <c r="H634" s="56"/>
      <c r="I634" s="56"/>
    </row>
    <row r="635" spans="1:9">
      <c r="B635" s="109" t="s">
        <v>428</v>
      </c>
      <c r="C635" s="153" t="s">
        <v>429</v>
      </c>
      <c r="D635" s="153"/>
      <c r="E635" s="153"/>
      <c r="F635" s="153"/>
      <c r="G635" s="153"/>
      <c r="H635" s="153"/>
      <c r="I635" s="153"/>
    </row>
    <row r="636" spans="1:9">
      <c r="A636" s="4"/>
      <c r="B636" s="110" t="s">
        <v>771</v>
      </c>
      <c r="C636" s="111" t="s">
        <v>772</v>
      </c>
      <c r="D636" s="112" t="s">
        <v>773</v>
      </c>
      <c r="E636" s="112" t="s">
        <v>774</v>
      </c>
      <c r="F636" s="112" t="s">
        <v>775</v>
      </c>
      <c r="G636" s="113"/>
      <c r="H636" s="113" t="s">
        <v>776</v>
      </c>
      <c r="I636" s="113" t="s">
        <v>777</v>
      </c>
    </row>
    <row r="637" spans="1:9" ht="22.5">
      <c r="B637" s="114" t="s">
        <v>430</v>
      </c>
      <c r="C637" s="115" t="s">
        <v>431</v>
      </c>
      <c r="D637" s="114" t="s">
        <v>7</v>
      </c>
      <c r="E637" s="114" t="s">
        <v>35</v>
      </c>
      <c r="F637" s="116">
        <v>1</v>
      </c>
      <c r="G637" s="117">
        <v>30.34</v>
      </c>
      <c r="H637" s="118">
        <f t="shared" ref="H637:H638" si="144">ROUND(G637-(G637*J$10),2)</f>
        <v>24.58</v>
      </c>
      <c r="I637" s="118">
        <f t="shared" ref="I637:I638" si="145">TRUNC(F637*H637,2)</f>
        <v>24.58</v>
      </c>
    </row>
    <row r="638" spans="1:9" ht="22.5">
      <c r="B638" s="114" t="s">
        <v>426</v>
      </c>
      <c r="C638" s="115" t="s">
        <v>427</v>
      </c>
      <c r="D638" s="114" t="s">
        <v>7</v>
      </c>
      <c r="E638" s="114" t="s">
        <v>35</v>
      </c>
      <c r="F638" s="116">
        <v>1</v>
      </c>
      <c r="G638" s="117">
        <v>9.16</v>
      </c>
      <c r="H638" s="118">
        <f t="shared" si="144"/>
        <v>7.42</v>
      </c>
      <c r="I638" s="118">
        <f t="shared" si="145"/>
        <v>7.42</v>
      </c>
    </row>
    <row r="639" spans="1:9">
      <c r="B639" s="54"/>
      <c r="C639" s="54"/>
      <c r="D639" s="54"/>
      <c r="E639" s="54"/>
      <c r="F639" s="151" t="s">
        <v>2</v>
      </c>
      <c r="G639" s="151"/>
      <c r="H639" s="151"/>
      <c r="I639" s="119">
        <f>SUM(I637:I638)</f>
        <v>32</v>
      </c>
    </row>
    <row r="640" spans="1:9">
      <c r="B640" s="54"/>
      <c r="C640" s="54"/>
      <c r="D640" s="154"/>
      <c r="E640" s="154"/>
      <c r="F640" s="55"/>
      <c r="G640" s="56"/>
      <c r="H640" s="56"/>
      <c r="I640" s="56"/>
    </row>
    <row r="641" spans="1:9">
      <c r="B641" s="109" t="s">
        <v>432</v>
      </c>
      <c r="C641" s="153" t="s">
        <v>433</v>
      </c>
      <c r="D641" s="153"/>
      <c r="E641" s="153"/>
      <c r="F641" s="153"/>
      <c r="G641" s="153"/>
      <c r="H641" s="153"/>
      <c r="I641" s="153"/>
    </row>
    <row r="642" spans="1:9">
      <c r="A642" s="4"/>
      <c r="B642" s="110" t="s">
        <v>771</v>
      </c>
      <c r="C642" s="111" t="s">
        <v>772</v>
      </c>
      <c r="D642" s="112" t="s">
        <v>773</v>
      </c>
      <c r="E642" s="112" t="s">
        <v>774</v>
      </c>
      <c r="F642" s="112" t="s">
        <v>775</v>
      </c>
      <c r="G642" s="113"/>
      <c r="H642" s="113" t="s">
        <v>776</v>
      </c>
      <c r="I642" s="113" t="s">
        <v>777</v>
      </c>
    </row>
    <row r="643" spans="1:9" ht="22.5">
      <c r="B643" s="114" t="s">
        <v>426</v>
      </c>
      <c r="C643" s="115" t="s">
        <v>427</v>
      </c>
      <c r="D643" s="114" t="s">
        <v>7</v>
      </c>
      <c r="E643" s="114" t="s">
        <v>35</v>
      </c>
      <c r="F643" s="116">
        <v>1</v>
      </c>
      <c r="G643" s="117">
        <v>9.16</v>
      </c>
      <c r="H643" s="118">
        <f t="shared" ref="H643:H644" si="146">ROUND(G643-(G643*J$10),2)</f>
        <v>7.42</v>
      </c>
      <c r="I643" s="118">
        <f t="shared" ref="I643:I644" si="147">TRUNC(F643*H643,2)</f>
        <v>7.42</v>
      </c>
    </row>
    <row r="644" spans="1:9" ht="22.5">
      <c r="B644" s="114" t="s">
        <v>434</v>
      </c>
      <c r="C644" s="115" t="s">
        <v>435</v>
      </c>
      <c r="D644" s="114" t="s">
        <v>7</v>
      </c>
      <c r="E644" s="114" t="s">
        <v>35</v>
      </c>
      <c r="F644" s="116">
        <v>1</v>
      </c>
      <c r="G644" s="117">
        <v>26.38</v>
      </c>
      <c r="H644" s="118">
        <f t="shared" si="146"/>
        <v>21.37</v>
      </c>
      <c r="I644" s="118">
        <f t="shared" si="147"/>
        <v>21.37</v>
      </c>
    </row>
    <row r="645" spans="1:9">
      <c r="B645" s="54"/>
      <c r="C645" s="54"/>
      <c r="D645" s="54"/>
      <c r="E645" s="54"/>
      <c r="F645" s="151" t="s">
        <v>2</v>
      </c>
      <c r="G645" s="151"/>
      <c r="H645" s="151"/>
      <c r="I645" s="119">
        <f>SUM(I643:I644)</f>
        <v>28.79</v>
      </c>
    </row>
    <row r="646" spans="1:9">
      <c r="B646" s="54"/>
      <c r="C646" s="54"/>
      <c r="D646" s="154"/>
      <c r="E646" s="154"/>
      <c r="F646" s="55"/>
      <c r="G646" s="56"/>
      <c r="H646" s="56"/>
      <c r="I646" s="56"/>
    </row>
    <row r="647" spans="1:9">
      <c r="B647" s="109" t="s">
        <v>436</v>
      </c>
      <c r="C647" s="153" t="s">
        <v>437</v>
      </c>
      <c r="D647" s="153"/>
      <c r="E647" s="153"/>
      <c r="F647" s="153"/>
      <c r="G647" s="153"/>
      <c r="H647" s="153"/>
      <c r="I647" s="153"/>
    </row>
    <row r="648" spans="1:9">
      <c r="A648" s="4"/>
      <c r="B648" s="110" t="s">
        <v>771</v>
      </c>
      <c r="C648" s="111" t="s">
        <v>772</v>
      </c>
      <c r="D648" s="112" t="s">
        <v>773</v>
      </c>
      <c r="E648" s="112" t="s">
        <v>774</v>
      </c>
      <c r="F648" s="112" t="s">
        <v>775</v>
      </c>
      <c r="G648" s="113"/>
      <c r="H648" s="113" t="s">
        <v>776</v>
      </c>
      <c r="I648" s="113" t="s">
        <v>777</v>
      </c>
    </row>
    <row r="649" spans="1:9" ht="22.5">
      <c r="B649" s="114" t="s">
        <v>426</v>
      </c>
      <c r="C649" s="115" t="s">
        <v>427</v>
      </c>
      <c r="D649" s="114" t="s">
        <v>7</v>
      </c>
      <c r="E649" s="114" t="s">
        <v>35</v>
      </c>
      <c r="F649" s="116">
        <v>1</v>
      </c>
      <c r="G649" s="117">
        <v>9.16</v>
      </c>
      <c r="H649" s="118">
        <f t="shared" ref="H649:H650" si="148">ROUND(G649-(G649*J$10),2)</f>
        <v>7.42</v>
      </c>
      <c r="I649" s="118">
        <f t="shared" ref="I649:I650" si="149">TRUNC(F649*H649,2)</f>
        <v>7.42</v>
      </c>
    </row>
    <row r="650" spans="1:9" ht="22.5">
      <c r="B650" s="114" t="s">
        <v>438</v>
      </c>
      <c r="C650" s="115" t="s">
        <v>439</v>
      </c>
      <c r="D650" s="114" t="s">
        <v>7</v>
      </c>
      <c r="E650" s="114" t="s">
        <v>35</v>
      </c>
      <c r="F650" s="116">
        <v>1</v>
      </c>
      <c r="G650" s="117">
        <v>14.61</v>
      </c>
      <c r="H650" s="118">
        <f t="shared" si="148"/>
        <v>11.83</v>
      </c>
      <c r="I650" s="118">
        <f t="shared" si="149"/>
        <v>11.83</v>
      </c>
    </row>
    <row r="651" spans="1:9">
      <c r="B651" s="54"/>
      <c r="C651" s="54"/>
      <c r="D651" s="54"/>
      <c r="E651" s="54"/>
      <c r="F651" s="151" t="s">
        <v>2</v>
      </c>
      <c r="G651" s="151"/>
      <c r="H651" s="151"/>
      <c r="I651" s="119">
        <f>SUM(I649:I650)</f>
        <v>19.25</v>
      </c>
    </row>
    <row r="652" spans="1:9">
      <c r="B652" s="54"/>
      <c r="C652" s="54"/>
      <c r="D652" s="154"/>
      <c r="E652" s="154"/>
      <c r="F652" s="55"/>
      <c r="G652" s="56"/>
      <c r="H652" s="56"/>
      <c r="I652" s="56"/>
    </row>
    <row r="653" spans="1:9">
      <c r="B653" s="109" t="s">
        <v>440</v>
      </c>
      <c r="C653" s="153" t="s">
        <v>441</v>
      </c>
      <c r="D653" s="153"/>
      <c r="E653" s="153"/>
      <c r="F653" s="153"/>
      <c r="G653" s="153"/>
      <c r="H653" s="153"/>
      <c r="I653" s="153"/>
    </row>
    <row r="654" spans="1:9">
      <c r="A654" s="4"/>
      <c r="B654" s="110" t="s">
        <v>771</v>
      </c>
      <c r="C654" s="111" t="s">
        <v>772</v>
      </c>
      <c r="D654" s="112" t="s">
        <v>773</v>
      </c>
      <c r="E654" s="112" t="s">
        <v>774</v>
      </c>
      <c r="F654" s="112" t="s">
        <v>775</v>
      </c>
      <c r="G654" s="113"/>
      <c r="H654" s="113" t="s">
        <v>776</v>
      </c>
      <c r="I654" s="113" t="s">
        <v>777</v>
      </c>
    </row>
    <row r="655" spans="1:9">
      <c r="B655" s="114" t="s">
        <v>442</v>
      </c>
      <c r="C655" s="115" t="s">
        <v>443</v>
      </c>
      <c r="D655" s="114" t="s">
        <v>7</v>
      </c>
      <c r="E655" s="114" t="s">
        <v>35</v>
      </c>
      <c r="F655" s="116">
        <v>1</v>
      </c>
      <c r="G655" s="117">
        <v>7.79</v>
      </c>
      <c r="H655" s="118">
        <f t="shared" ref="H655:H658" si="150">ROUND(G655-(G655*J$10),2)</f>
        <v>6.31</v>
      </c>
      <c r="I655" s="118">
        <f t="shared" ref="I655:I658" si="151">TRUNC(F655*H655,2)</f>
        <v>6.31</v>
      </c>
    </row>
    <row r="656" spans="1:9" ht="22.5">
      <c r="B656" s="114" t="s">
        <v>444</v>
      </c>
      <c r="C656" s="115" t="s">
        <v>445</v>
      </c>
      <c r="D656" s="114" t="s">
        <v>7</v>
      </c>
      <c r="E656" s="114" t="s">
        <v>35</v>
      </c>
      <c r="F656" s="116">
        <v>1</v>
      </c>
      <c r="G656" s="117">
        <v>1.03</v>
      </c>
      <c r="H656" s="118">
        <f t="shared" si="150"/>
        <v>0.83</v>
      </c>
      <c r="I656" s="118">
        <f t="shared" si="151"/>
        <v>0.83</v>
      </c>
    </row>
    <row r="657" spans="1:9">
      <c r="B657" s="114" t="s">
        <v>408</v>
      </c>
      <c r="C657" s="115" t="s">
        <v>409</v>
      </c>
      <c r="D657" s="114" t="s">
        <v>7</v>
      </c>
      <c r="E657" s="114" t="s">
        <v>27</v>
      </c>
      <c r="F657" s="116">
        <v>3.5200000000000002E-2</v>
      </c>
      <c r="G657" s="117">
        <v>17.63</v>
      </c>
      <c r="H657" s="118">
        <f t="shared" si="150"/>
        <v>14.28</v>
      </c>
      <c r="I657" s="118">
        <f t="shared" si="151"/>
        <v>0.5</v>
      </c>
    </row>
    <row r="658" spans="1:9">
      <c r="B658" s="114" t="s">
        <v>410</v>
      </c>
      <c r="C658" s="115" t="s">
        <v>411</v>
      </c>
      <c r="D658" s="114" t="s">
        <v>7</v>
      </c>
      <c r="E658" s="114" t="s">
        <v>27</v>
      </c>
      <c r="F658" s="116">
        <v>3.5200000000000002E-2</v>
      </c>
      <c r="G658" s="117">
        <v>22.26</v>
      </c>
      <c r="H658" s="118">
        <f t="shared" si="150"/>
        <v>18.03</v>
      </c>
      <c r="I658" s="118">
        <f t="shared" si="151"/>
        <v>0.63</v>
      </c>
    </row>
    <row r="659" spans="1:9">
      <c r="B659" s="54"/>
      <c r="C659" s="54"/>
      <c r="D659" s="54"/>
      <c r="E659" s="54"/>
      <c r="F659" s="151" t="s">
        <v>2</v>
      </c>
      <c r="G659" s="151"/>
      <c r="H659" s="151"/>
      <c r="I659" s="119">
        <f>SUM(I655:I658)</f>
        <v>8.27</v>
      </c>
    </row>
    <row r="660" spans="1:9">
      <c r="B660" s="54"/>
      <c r="C660" s="54"/>
      <c r="D660" s="154"/>
      <c r="E660" s="154"/>
      <c r="F660" s="55"/>
      <c r="G660" s="56"/>
      <c r="H660" s="56"/>
      <c r="I660" s="56"/>
    </row>
    <row r="661" spans="1:9">
      <c r="B661" s="109" t="s">
        <v>446</v>
      </c>
      <c r="C661" s="153" t="s">
        <v>447</v>
      </c>
      <c r="D661" s="153"/>
      <c r="E661" s="153"/>
      <c r="F661" s="153"/>
      <c r="G661" s="153"/>
      <c r="H661" s="153"/>
      <c r="I661" s="153"/>
    </row>
    <row r="662" spans="1:9">
      <c r="A662" s="4"/>
      <c r="B662" s="110" t="s">
        <v>771</v>
      </c>
      <c r="C662" s="111" t="s">
        <v>772</v>
      </c>
      <c r="D662" s="112" t="s">
        <v>773</v>
      </c>
      <c r="E662" s="112" t="s">
        <v>774</v>
      </c>
      <c r="F662" s="112" t="s">
        <v>775</v>
      </c>
      <c r="G662" s="113"/>
      <c r="H662" s="113" t="s">
        <v>776</v>
      </c>
      <c r="I662" s="113" t="s">
        <v>777</v>
      </c>
    </row>
    <row r="663" spans="1:9">
      <c r="B663" s="114" t="s">
        <v>442</v>
      </c>
      <c r="C663" s="115" t="s">
        <v>443</v>
      </c>
      <c r="D663" s="114" t="s">
        <v>7</v>
      </c>
      <c r="E663" s="114" t="s">
        <v>35</v>
      </c>
      <c r="F663" s="116">
        <v>1</v>
      </c>
      <c r="G663" s="117">
        <v>7.58</v>
      </c>
      <c r="H663" s="118">
        <f t="shared" ref="H663:H666" si="152">ROUND(G663-(G663*J$10),2)</f>
        <v>6.14</v>
      </c>
      <c r="I663" s="118">
        <f t="shared" ref="I663:I666" si="153">TRUNC(F663*H663,2)</f>
        <v>6.14</v>
      </c>
    </row>
    <row r="664" spans="1:9" ht="22.5">
      <c r="B664" s="114" t="s">
        <v>448</v>
      </c>
      <c r="C664" s="115" t="s">
        <v>449</v>
      </c>
      <c r="D664" s="114" t="s">
        <v>7</v>
      </c>
      <c r="E664" s="114" t="s">
        <v>35</v>
      </c>
      <c r="F664" s="116">
        <v>1</v>
      </c>
      <c r="G664" s="117">
        <v>1.34</v>
      </c>
      <c r="H664" s="118">
        <f t="shared" si="152"/>
        <v>1.0900000000000001</v>
      </c>
      <c r="I664" s="118">
        <f t="shared" si="153"/>
        <v>1.0900000000000001</v>
      </c>
    </row>
    <row r="665" spans="1:9">
      <c r="B665" s="114" t="s">
        <v>408</v>
      </c>
      <c r="C665" s="115" t="s">
        <v>409</v>
      </c>
      <c r="D665" s="114" t="s">
        <v>7</v>
      </c>
      <c r="E665" s="114" t="s">
        <v>27</v>
      </c>
      <c r="F665" s="116">
        <v>6.6299999999999998E-2</v>
      </c>
      <c r="G665" s="117">
        <v>17.63</v>
      </c>
      <c r="H665" s="118">
        <f t="shared" si="152"/>
        <v>14.28</v>
      </c>
      <c r="I665" s="118">
        <f t="shared" si="153"/>
        <v>0.94</v>
      </c>
    </row>
    <row r="666" spans="1:9">
      <c r="B666" s="114" t="s">
        <v>410</v>
      </c>
      <c r="C666" s="115" t="s">
        <v>411</v>
      </c>
      <c r="D666" s="114" t="s">
        <v>7</v>
      </c>
      <c r="E666" s="114" t="s">
        <v>27</v>
      </c>
      <c r="F666" s="116">
        <v>6.6299999999999998E-2</v>
      </c>
      <c r="G666" s="117">
        <v>22.26</v>
      </c>
      <c r="H666" s="118">
        <f t="shared" si="152"/>
        <v>18.03</v>
      </c>
      <c r="I666" s="118">
        <f t="shared" si="153"/>
        <v>1.19</v>
      </c>
    </row>
    <row r="667" spans="1:9">
      <c r="B667" s="54"/>
      <c r="C667" s="54"/>
      <c r="D667" s="54"/>
      <c r="E667" s="54"/>
      <c r="F667" s="151" t="s">
        <v>2</v>
      </c>
      <c r="G667" s="151"/>
      <c r="H667" s="151"/>
      <c r="I667" s="119">
        <f>SUM(I663:I666)</f>
        <v>9.36</v>
      </c>
    </row>
    <row r="668" spans="1:9">
      <c r="B668" s="54"/>
      <c r="C668" s="54"/>
      <c r="D668" s="154"/>
      <c r="E668" s="154"/>
      <c r="F668" s="55"/>
      <c r="G668" s="56"/>
      <c r="H668" s="56"/>
      <c r="I668" s="56"/>
    </row>
    <row r="669" spans="1:9">
      <c r="B669" s="109" t="s">
        <v>450</v>
      </c>
      <c r="C669" s="153" t="s">
        <v>451</v>
      </c>
      <c r="D669" s="153"/>
      <c r="E669" s="153"/>
      <c r="F669" s="153"/>
      <c r="G669" s="153"/>
      <c r="H669" s="153"/>
      <c r="I669" s="153"/>
    </row>
    <row r="670" spans="1:9">
      <c r="A670" s="4"/>
      <c r="B670" s="110" t="s">
        <v>771</v>
      </c>
      <c r="C670" s="111" t="s">
        <v>772</v>
      </c>
      <c r="D670" s="112" t="s">
        <v>773</v>
      </c>
      <c r="E670" s="112" t="s">
        <v>774</v>
      </c>
      <c r="F670" s="112" t="s">
        <v>775</v>
      </c>
      <c r="G670" s="113"/>
      <c r="H670" s="113" t="s">
        <v>776</v>
      </c>
      <c r="I670" s="113" t="s">
        <v>777</v>
      </c>
    </row>
    <row r="671" spans="1:9">
      <c r="B671" s="114" t="s">
        <v>452</v>
      </c>
      <c r="C671" s="115" t="s">
        <v>453</v>
      </c>
      <c r="D671" s="114" t="s">
        <v>7</v>
      </c>
      <c r="E671" s="114" t="s">
        <v>35</v>
      </c>
      <c r="F671" s="116">
        <v>1</v>
      </c>
      <c r="G671" s="117">
        <v>10.89</v>
      </c>
      <c r="H671" s="118">
        <f t="shared" ref="H671:H674" si="154">ROUND(G671-(G671*J$10),2)</f>
        <v>8.82</v>
      </c>
      <c r="I671" s="118">
        <f t="shared" ref="I671:I674" si="155">TRUNC(F671*H671,2)</f>
        <v>8.82</v>
      </c>
    </row>
    <row r="672" spans="1:9" ht="22.5">
      <c r="B672" s="114" t="s">
        <v>454</v>
      </c>
      <c r="C672" s="115" t="s">
        <v>455</v>
      </c>
      <c r="D672" s="114" t="s">
        <v>7</v>
      </c>
      <c r="E672" s="114" t="s">
        <v>35</v>
      </c>
      <c r="F672" s="116">
        <v>1</v>
      </c>
      <c r="G672" s="117">
        <v>2.06</v>
      </c>
      <c r="H672" s="118">
        <f t="shared" si="154"/>
        <v>1.67</v>
      </c>
      <c r="I672" s="118">
        <f t="shared" si="155"/>
        <v>1.67</v>
      </c>
    </row>
    <row r="673" spans="1:9">
      <c r="B673" s="114" t="s">
        <v>408</v>
      </c>
      <c r="C673" s="115" t="s">
        <v>409</v>
      </c>
      <c r="D673" s="114" t="s">
        <v>7</v>
      </c>
      <c r="E673" s="114" t="s">
        <v>27</v>
      </c>
      <c r="F673" s="116">
        <v>0.18920000000000001</v>
      </c>
      <c r="G673" s="117">
        <v>17.63</v>
      </c>
      <c r="H673" s="118">
        <f t="shared" si="154"/>
        <v>14.28</v>
      </c>
      <c r="I673" s="118">
        <f t="shared" si="155"/>
        <v>2.7</v>
      </c>
    </row>
    <row r="674" spans="1:9">
      <c r="B674" s="114" t="s">
        <v>410</v>
      </c>
      <c r="C674" s="115" t="s">
        <v>411</v>
      </c>
      <c r="D674" s="114" t="s">
        <v>7</v>
      </c>
      <c r="E674" s="114" t="s">
        <v>27</v>
      </c>
      <c r="F674" s="116">
        <v>0.18920000000000001</v>
      </c>
      <c r="G674" s="117">
        <v>22.26</v>
      </c>
      <c r="H674" s="118">
        <f t="shared" si="154"/>
        <v>18.03</v>
      </c>
      <c r="I674" s="118">
        <f t="shared" si="155"/>
        <v>3.41</v>
      </c>
    </row>
    <row r="675" spans="1:9">
      <c r="B675" s="54"/>
      <c r="C675" s="54"/>
      <c r="D675" s="54"/>
      <c r="E675" s="54"/>
      <c r="F675" s="151" t="s">
        <v>2</v>
      </c>
      <c r="G675" s="151"/>
      <c r="H675" s="151"/>
      <c r="I675" s="119">
        <f>SUM(I671:I674)</f>
        <v>16.600000000000001</v>
      </c>
    </row>
    <row r="676" spans="1:9">
      <c r="B676" s="54"/>
      <c r="C676" s="54"/>
      <c r="D676" s="154"/>
      <c r="E676" s="154"/>
      <c r="F676" s="55"/>
      <c r="G676" s="56"/>
      <c r="H676" s="56"/>
      <c r="I676" s="56"/>
    </row>
    <row r="677" spans="1:9">
      <c r="B677" s="109" t="s">
        <v>456</v>
      </c>
      <c r="C677" s="153" t="s">
        <v>457</v>
      </c>
      <c r="D677" s="153"/>
      <c r="E677" s="153"/>
      <c r="F677" s="153"/>
      <c r="G677" s="153"/>
      <c r="H677" s="153"/>
      <c r="I677" s="153"/>
    </row>
    <row r="678" spans="1:9">
      <c r="A678" s="4"/>
      <c r="B678" s="110" t="s">
        <v>771</v>
      </c>
      <c r="C678" s="111" t="s">
        <v>772</v>
      </c>
      <c r="D678" s="112" t="s">
        <v>773</v>
      </c>
      <c r="E678" s="112" t="s">
        <v>774</v>
      </c>
      <c r="F678" s="112" t="s">
        <v>775</v>
      </c>
      <c r="G678" s="113"/>
      <c r="H678" s="113" t="s">
        <v>776</v>
      </c>
      <c r="I678" s="113" t="s">
        <v>777</v>
      </c>
    </row>
    <row r="679" spans="1:9">
      <c r="B679" s="114" t="s">
        <v>458</v>
      </c>
      <c r="C679" s="115" t="s">
        <v>459</v>
      </c>
      <c r="D679" s="114" t="s">
        <v>7</v>
      </c>
      <c r="E679" s="114" t="s">
        <v>14</v>
      </c>
      <c r="F679" s="116">
        <v>1.1000000000000001</v>
      </c>
      <c r="G679" s="117">
        <v>2.5</v>
      </c>
      <c r="H679" s="118">
        <f t="shared" ref="H679:H682" si="156">ROUND(G679-(G679*J$10),2)</f>
        <v>2.0299999999999998</v>
      </c>
      <c r="I679" s="118">
        <f t="shared" ref="I679:I682" si="157">TRUNC(F679*H679,2)</f>
        <v>2.23</v>
      </c>
    </row>
    <row r="680" spans="1:9">
      <c r="B680" s="114" t="s">
        <v>408</v>
      </c>
      <c r="C680" s="115" t="s">
        <v>409</v>
      </c>
      <c r="D680" s="114" t="s">
        <v>7</v>
      </c>
      <c r="E680" s="114" t="s">
        <v>27</v>
      </c>
      <c r="F680" s="116">
        <v>0.04</v>
      </c>
      <c r="G680" s="117">
        <v>17.63</v>
      </c>
      <c r="H680" s="118">
        <f t="shared" si="156"/>
        <v>14.28</v>
      </c>
      <c r="I680" s="118">
        <f t="shared" si="157"/>
        <v>0.56999999999999995</v>
      </c>
    </row>
    <row r="681" spans="1:9">
      <c r="B681" s="114" t="s">
        <v>410</v>
      </c>
      <c r="C681" s="115" t="s">
        <v>411</v>
      </c>
      <c r="D681" s="114" t="s">
        <v>7</v>
      </c>
      <c r="E681" s="114" t="s">
        <v>27</v>
      </c>
      <c r="F681" s="116">
        <v>0.04</v>
      </c>
      <c r="G681" s="117">
        <v>22.26</v>
      </c>
      <c r="H681" s="118">
        <f t="shared" si="156"/>
        <v>18.03</v>
      </c>
      <c r="I681" s="118">
        <f t="shared" si="157"/>
        <v>0.72</v>
      </c>
    </row>
    <row r="682" spans="1:9" ht="33.75">
      <c r="B682" s="114" t="s">
        <v>460</v>
      </c>
      <c r="C682" s="115" t="s">
        <v>461</v>
      </c>
      <c r="D682" s="114" t="s">
        <v>7</v>
      </c>
      <c r="E682" s="114" t="s">
        <v>14</v>
      </c>
      <c r="F682" s="116">
        <v>1</v>
      </c>
      <c r="G682" s="117">
        <v>2.99</v>
      </c>
      <c r="H682" s="118">
        <f t="shared" si="156"/>
        <v>2.42</v>
      </c>
      <c r="I682" s="118">
        <f t="shared" si="157"/>
        <v>2.42</v>
      </c>
    </row>
    <row r="683" spans="1:9">
      <c r="B683" s="54"/>
      <c r="C683" s="54"/>
      <c r="D683" s="54"/>
      <c r="E683" s="54"/>
      <c r="F683" s="151" t="s">
        <v>2</v>
      </c>
      <c r="G683" s="151"/>
      <c r="H683" s="151"/>
      <c r="I683" s="119">
        <f>SUM(I679:I682)</f>
        <v>5.9399999999999995</v>
      </c>
    </row>
    <row r="684" spans="1:9">
      <c r="B684" s="54"/>
      <c r="C684" s="54"/>
      <c r="D684" s="154"/>
      <c r="E684" s="154"/>
      <c r="F684" s="55"/>
      <c r="G684" s="56"/>
      <c r="H684" s="56"/>
      <c r="I684" s="56"/>
    </row>
    <row r="685" spans="1:9">
      <c r="B685" s="109" t="s">
        <v>452</v>
      </c>
      <c r="C685" s="153" t="s">
        <v>453</v>
      </c>
      <c r="D685" s="153"/>
      <c r="E685" s="153"/>
      <c r="F685" s="153"/>
      <c r="G685" s="153"/>
      <c r="H685" s="153"/>
      <c r="I685" s="153"/>
    </row>
    <row r="686" spans="1:9">
      <c r="A686" s="4"/>
      <c r="B686" s="110" t="s">
        <v>771</v>
      </c>
      <c r="C686" s="111" t="s">
        <v>772</v>
      </c>
      <c r="D686" s="112" t="s">
        <v>773</v>
      </c>
      <c r="E686" s="112" t="s">
        <v>774</v>
      </c>
      <c r="F686" s="112" t="s">
        <v>775</v>
      </c>
      <c r="G686" s="113"/>
      <c r="H686" s="113" t="s">
        <v>776</v>
      </c>
      <c r="I686" s="113" t="s">
        <v>777</v>
      </c>
    </row>
    <row r="687" spans="1:9">
      <c r="B687" s="114" t="s">
        <v>452</v>
      </c>
      <c r="C687" s="115" t="s">
        <v>453</v>
      </c>
      <c r="D687" s="114" t="s">
        <v>7</v>
      </c>
      <c r="E687" s="114" t="s">
        <v>35</v>
      </c>
      <c r="F687" s="116">
        <v>1</v>
      </c>
      <c r="G687" s="117">
        <v>12.31</v>
      </c>
      <c r="H687" s="118">
        <f t="shared" ref="H687" si="158">ROUND(G687-(G687*J$10),2)</f>
        <v>9.9700000000000006</v>
      </c>
      <c r="I687" s="118">
        <f t="shared" ref="I687" si="159">TRUNC(F687*H687,2)</f>
        <v>9.9700000000000006</v>
      </c>
    </row>
    <row r="688" spans="1:9">
      <c r="B688" s="54"/>
      <c r="C688" s="54"/>
      <c r="D688" s="54"/>
      <c r="E688" s="54"/>
      <c r="F688" s="151" t="s">
        <v>2</v>
      </c>
      <c r="G688" s="151"/>
      <c r="H688" s="151"/>
      <c r="I688" s="119">
        <f>SUM(I687)</f>
        <v>9.9700000000000006</v>
      </c>
    </row>
    <row r="689" spans="1:9">
      <c r="B689" s="54"/>
      <c r="C689" s="54"/>
      <c r="D689" s="154"/>
      <c r="E689" s="154"/>
      <c r="F689" s="55"/>
      <c r="G689" s="56"/>
      <c r="H689" s="56"/>
      <c r="I689" s="56"/>
    </row>
    <row r="690" spans="1:9">
      <c r="B690" s="109" t="s">
        <v>462</v>
      </c>
      <c r="C690" s="153" t="s">
        <v>463</v>
      </c>
      <c r="D690" s="153"/>
      <c r="E690" s="153"/>
      <c r="F690" s="153"/>
      <c r="G690" s="153"/>
      <c r="H690" s="153"/>
      <c r="I690" s="153"/>
    </row>
    <row r="691" spans="1:9">
      <c r="A691" s="4"/>
      <c r="B691" s="110" t="s">
        <v>771</v>
      </c>
      <c r="C691" s="111" t="s">
        <v>772</v>
      </c>
      <c r="D691" s="112" t="s">
        <v>773</v>
      </c>
      <c r="E691" s="112" t="s">
        <v>774</v>
      </c>
      <c r="F691" s="112" t="s">
        <v>775</v>
      </c>
      <c r="G691" s="113"/>
      <c r="H691" s="113" t="s">
        <v>776</v>
      </c>
      <c r="I691" s="113" t="s">
        <v>777</v>
      </c>
    </row>
    <row r="692" spans="1:9">
      <c r="B692" s="114" t="s">
        <v>464</v>
      </c>
      <c r="C692" s="115" t="s">
        <v>465</v>
      </c>
      <c r="D692" s="114" t="s">
        <v>7</v>
      </c>
      <c r="E692" s="114" t="s">
        <v>14</v>
      </c>
      <c r="F692" s="116">
        <v>1.0169999999999999</v>
      </c>
      <c r="G692" s="117">
        <v>4.4800000000000004</v>
      </c>
      <c r="H692" s="118">
        <f t="shared" ref="H692:H694" si="160">ROUND(G692-(G692*J$10),2)</f>
        <v>3.63</v>
      </c>
      <c r="I692" s="118">
        <f t="shared" ref="I692:I694" si="161">TRUNC(F692*H692,2)</f>
        <v>3.69</v>
      </c>
    </row>
    <row r="693" spans="1:9">
      <c r="B693" s="114" t="s">
        <v>408</v>
      </c>
      <c r="C693" s="115" t="s">
        <v>409</v>
      </c>
      <c r="D693" s="114" t="s">
        <v>7</v>
      </c>
      <c r="E693" s="114" t="s">
        <v>27</v>
      </c>
      <c r="F693" s="116">
        <v>0.11899999999999999</v>
      </c>
      <c r="G693" s="117">
        <v>17.63</v>
      </c>
      <c r="H693" s="118">
        <f t="shared" si="160"/>
        <v>14.28</v>
      </c>
      <c r="I693" s="118">
        <f t="shared" si="161"/>
        <v>1.69</v>
      </c>
    </row>
    <row r="694" spans="1:9">
      <c r="B694" s="114" t="s">
        <v>410</v>
      </c>
      <c r="C694" s="115" t="s">
        <v>411</v>
      </c>
      <c r="D694" s="114" t="s">
        <v>7</v>
      </c>
      <c r="E694" s="114" t="s">
        <v>27</v>
      </c>
      <c r="F694" s="116">
        <v>0.11899999999999999</v>
      </c>
      <c r="G694" s="117">
        <v>22.26</v>
      </c>
      <c r="H694" s="118">
        <f t="shared" si="160"/>
        <v>18.03</v>
      </c>
      <c r="I694" s="118">
        <f t="shared" si="161"/>
        <v>2.14</v>
      </c>
    </row>
    <row r="695" spans="1:9">
      <c r="B695" s="54"/>
      <c r="C695" s="54"/>
      <c r="D695" s="54"/>
      <c r="E695" s="54"/>
      <c r="F695" s="151" t="s">
        <v>2</v>
      </c>
      <c r="G695" s="151"/>
      <c r="H695" s="151"/>
      <c r="I695" s="119">
        <f>SUM(I692:I694)</f>
        <v>7.52</v>
      </c>
    </row>
    <row r="696" spans="1:9">
      <c r="B696" s="54"/>
      <c r="C696" s="54"/>
      <c r="D696" s="154"/>
      <c r="E696" s="154"/>
      <c r="F696" s="55"/>
      <c r="G696" s="56"/>
      <c r="H696" s="56"/>
      <c r="I696" s="56"/>
    </row>
    <row r="697" spans="1:9" ht="30" customHeight="1">
      <c r="B697" s="109" t="s">
        <v>466</v>
      </c>
      <c r="C697" s="153" t="s">
        <v>467</v>
      </c>
      <c r="D697" s="153"/>
      <c r="E697" s="153"/>
      <c r="F697" s="153"/>
      <c r="G697" s="153"/>
      <c r="H697" s="153"/>
      <c r="I697" s="153"/>
    </row>
    <row r="698" spans="1:9">
      <c r="A698" s="4"/>
      <c r="B698" s="110" t="s">
        <v>771</v>
      </c>
      <c r="C698" s="111" t="s">
        <v>772</v>
      </c>
      <c r="D698" s="112" t="s">
        <v>773</v>
      </c>
      <c r="E698" s="112" t="s">
        <v>774</v>
      </c>
      <c r="F698" s="112" t="s">
        <v>775</v>
      </c>
      <c r="G698" s="113"/>
      <c r="H698" s="113" t="s">
        <v>776</v>
      </c>
      <c r="I698" s="113" t="s">
        <v>777</v>
      </c>
    </row>
    <row r="699" spans="1:9">
      <c r="B699" s="114" t="s">
        <v>468</v>
      </c>
      <c r="C699" s="115" t="s">
        <v>469</v>
      </c>
      <c r="D699" s="114" t="s">
        <v>7</v>
      </c>
      <c r="E699" s="114" t="s">
        <v>14</v>
      </c>
      <c r="F699" s="116">
        <v>1.1000000000000001</v>
      </c>
      <c r="G699" s="117">
        <v>2.29</v>
      </c>
      <c r="H699" s="118">
        <f t="shared" ref="H699" si="162">ROUND(G699-(G699*J$10),2)</f>
        <v>1.85</v>
      </c>
      <c r="I699" s="118">
        <f t="shared" ref="I699" si="163">TRUNC(F699*H699,2)</f>
        <v>2.0299999999999998</v>
      </c>
    </row>
    <row r="700" spans="1:9">
      <c r="B700" s="114" t="s">
        <v>408</v>
      </c>
      <c r="C700" s="115" t="s">
        <v>409</v>
      </c>
      <c r="D700" s="114" t="s">
        <v>7</v>
      </c>
      <c r="E700" s="114" t="s">
        <v>27</v>
      </c>
      <c r="F700" s="116">
        <v>0.1</v>
      </c>
      <c r="G700" s="117">
        <v>17.63</v>
      </c>
      <c r="H700" s="118">
        <f t="shared" ref="H700:H702" si="164">ROUND(G700-(G700*J$10),2)</f>
        <v>14.28</v>
      </c>
      <c r="I700" s="118">
        <f t="shared" ref="I700:I702" si="165">TRUNC(F700*H700,2)</f>
        <v>1.42</v>
      </c>
    </row>
    <row r="701" spans="1:9">
      <c r="B701" s="114" t="s">
        <v>410</v>
      </c>
      <c r="C701" s="115" t="s">
        <v>411</v>
      </c>
      <c r="D701" s="114" t="s">
        <v>7</v>
      </c>
      <c r="E701" s="114" t="s">
        <v>27</v>
      </c>
      <c r="F701" s="116">
        <v>0.1</v>
      </c>
      <c r="G701" s="117">
        <v>22.26</v>
      </c>
      <c r="H701" s="118">
        <f t="shared" si="164"/>
        <v>18.03</v>
      </c>
      <c r="I701" s="118">
        <f t="shared" si="165"/>
        <v>1.8</v>
      </c>
    </row>
    <row r="702" spans="1:9" ht="33.75">
      <c r="B702" s="114" t="s">
        <v>460</v>
      </c>
      <c r="C702" s="115" t="s">
        <v>461</v>
      </c>
      <c r="D702" s="114" t="s">
        <v>7</v>
      </c>
      <c r="E702" s="114" t="s">
        <v>14</v>
      </c>
      <c r="F702" s="116">
        <v>1</v>
      </c>
      <c r="G702" s="117">
        <v>2.99</v>
      </c>
      <c r="H702" s="118">
        <f t="shared" si="164"/>
        <v>2.42</v>
      </c>
      <c r="I702" s="118">
        <f t="shared" si="165"/>
        <v>2.42</v>
      </c>
    </row>
    <row r="703" spans="1:9">
      <c r="B703" s="54"/>
      <c r="C703" s="54"/>
      <c r="D703" s="54"/>
      <c r="E703" s="54"/>
      <c r="F703" s="151" t="s">
        <v>2</v>
      </c>
      <c r="G703" s="151"/>
      <c r="H703" s="151"/>
      <c r="I703" s="119">
        <f>SUM(I699:I702)</f>
        <v>7.67</v>
      </c>
    </row>
    <row r="704" spans="1:9">
      <c r="B704" s="54"/>
      <c r="C704" s="54"/>
      <c r="D704" s="154"/>
      <c r="E704" s="154"/>
      <c r="F704" s="55"/>
      <c r="G704" s="56"/>
      <c r="H704" s="56"/>
      <c r="I704" s="56"/>
    </row>
    <row r="705" spans="1:9">
      <c r="B705" s="109" t="s">
        <v>470</v>
      </c>
      <c r="C705" s="153" t="s">
        <v>980</v>
      </c>
      <c r="D705" s="153"/>
      <c r="E705" s="153"/>
      <c r="F705" s="153"/>
      <c r="G705" s="153"/>
      <c r="H705" s="153"/>
      <c r="I705" s="153"/>
    </row>
    <row r="706" spans="1:9">
      <c r="A706" s="4"/>
      <c r="B706" s="110" t="s">
        <v>771</v>
      </c>
      <c r="C706" s="111" t="s">
        <v>772</v>
      </c>
      <c r="D706" s="112" t="s">
        <v>773</v>
      </c>
      <c r="E706" s="112" t="s">
        <v>774</v>
      </c>
      <c r="F706" s="112" t="s">
        <v>775</v>
      </c>
      <c r="G706" s="113"/>
      <c r="H706" s="113" t="s">
        <v>776</v>
      </c>
      <c r="I706" s="113" t="s">
        <v>777</v>
      </c>
    </row>
    <row r="707" spans="1:9">
      <c r="B707" s="114" t="s">
        <v>408</v>
      </c>
      <c r="C707" s="115" t="s">
        <v>409</v>
      </c>
      <c r="D707" s="114" t="s">
        <v>7</v>
      </c>
      <c r="E707" s="114" t="s">
        <v>27</v>
      </c>
      <c r="F707" s="116">
        <v>0.2883</v>
      </c>
      <c r="G707" s="117">
        <v>17.63</v>
      </c>
      <c r="H707" s="118">
        <f t="shared" ref="H707:H709" si="166">ROUND(G707-(G707*J$10),2)</f>
        <v>14.28</v>
      </c>
      <c r="I707" s="118">
        <f t="shared" ref="I707:I709" si="167">TRUNC(F707*H707,2)</f>
        <v>4.1100000000000003</v>
      </c>
    </row>
    <row r="708" spans="1:9">
      <c r="B708" s="114" t="s">
        <v>410</v>
      </c>
      <c r="C708" s="115" t="s">
        <v>411</v>
      </c>
      <c r="D708" s="114" t="s">
        <v>7</v>
      </c>
      <c r="E708" s="114" t="s">
        <v>27</v>
      </c>
      <c r="F708" s="116">
        <v>0.69199999999999995</v>
      </c>
      <c r="G708" s="117">
        <v>22.26</v>
      </c>
      <c r="H708" s="118">
        <f t="shared" si="166"/>
        <v>18.03</v>
      </c>
      <c r="I708" s="118">
        <f t="shared" si="167"/>
        <v>12.47</v>
      </c>
    </row>
    <row r="709" spans="1:9">
      <c r="B709" s="114">
        <v>244</v>
      </c>
      <c r="C709" s="115" t="s">
        <v>980</v>
      </c>
      <c r="D709" s="114" t="s">
        <v>7</v>
      </c>
      <c r="E709" s="114" t="s">
        <v>781</v>
      </c>
      <c r="F709" s="116">
        <v>1</v>
      </c>
      <c r="G709" s="117">
        <v>51.25</v>
      </c>
      <c r="H709" s="118">
        <f t="shared" si="166"/>
        <v>41.51</v>
      </c>
      <c r="I709" s="118">
        <f t="shared" si="167"/>
        <v>41.51</v>
      </c>
    </row>
    <row r="710" spans="1:9">
      <c r="B710" s="54"/>
      <c r="C710" s="54"/>
      <c r="D710" s="54"/>
      <c r="E710" s="54"/>
      <c r="F710" s="151" t="s">
        <v>2</v>
      </c>
      <c r="G710" s="151"/>
      <c r="H710" s="151"/>
      <c r="I710" s="119">
        <f>SUM(I707:I709)</f>
        <v>58.09</v>
      </c>
    </row>
    <row r="711" spans="1:9">
      <c r="B711" s="54"/>
      <c r="C711" s="54"/>
      <c r="D711" s="154"/>
      <c r="E711" s="154"/>
      <c r="F711" s="55"/>
      <c r="G711" s="56"/>
      <c r="H711" s="56"/>
      <c r="I711" s="56"/>
    </row>
    <row r="712" spans="1:9">
      <c r="B712" s="109" t="s">
        <v>471</v>
      </c>
      <c r="C712" s="153" t="s">
        <v>981</v>
      </c>
      <c r="D712" s="153"/>
      <c r="E712" s="153"/>
      <c r="F712" s="153"/>
      <c r="G712" s="153"/>
      <c r="H712" s="153"/>
      <c r="I712" s="153"/>
    </row>
    <row r="713" spans="1:9">
      <c r="A713" s="4"/>
      <c r="B713" s="110" t="s">
        <v>771</v>
      </c>
      <c r="C713" s="111" t="s">
        <v>772</v>
      </c>
      <c r="D713" s="112" t="s">
        <v>773</v>
      </c>
      <c r="E713" s="112" t="s">
        <v>774</v>
      </c>
      <c r="F713" s="112" t="s">
        <v>775</v>
      </c>
      <c r="G713" s="113"/>
      <c r="H713" s="113" t="s">
        <v>776</v>
      </c>
      <c r="I713" s="113" t="s">
        <v>777</v>
      </c>
    </row>
    <row r="714" spans="1:9">
      <c r="B714" s="114" t="s">
        <v>408</v>
      </c>
      <c r="C714" s="115" t="s">
        <v>409</v>
      </c>
      <c r="D714" s="114" t="s">
        <v>7</v>
      </c>
      <c r="E714" s="114" t="s">
        <v>27</v>
      </c>
      <c r="F714" s="116">
        <v>0.2883</v>
      </c>
      <c r="G714" s="117">
        <v>17.63</v>
      </c>
      <c r="H714" s="118">
        <f t="shared" ref="H714:H716" si="168">ROUND(G714-(G714*J$10),2)</f>
        <v>14.28</v>
      </c>
      <c r="I714" s="118">
        <f t="shared" ref="I714:I716" si="169">TRUNC(F714*H714,2)</f>
        <v>4.1100000000000003</v>
      </c>
    </row>
    <row r="715" spans="1:9">
      <c r="B715" s="114" t="s">
        <v>410</v>
      </c>
      <c r="C715" s="115" t="s">
        <v>411</v>
      </c>
      <c r="D715" s="114" t="s">
        <v>7</v>
      </c>
      <c r="E715" s="114" t="s">
        <v>27</v>
      </c>
      <c r="F715" s="116">
        <v>0.69199999999999995</v>
      </c>
      <c r="G715" s="117">
        <v>22.26</v>
      </c>
      <c r="H715" s="118">
        <f t="shared" si="168"/>
        <v>18.03</v>
      </c>
      <c r="I715" s="118">
        <f t="shared" si="169"/>
        <v>12.47</v>
      </c>
    </row>
    <row r="716" spans="1:9">
      <c r="B716" s="114">
        <v>248</v>
      </c>
      <c r="C716" s="115" t="s">
        <v>981</v>
      </c>
      <c r="D716" s="114" t="s">
        <v>7</v>
      </c>
      <c r="E716" s="114" t="s">
        <v>781</v>
      </c>
      <c r="F716" s="116">
        <v>1</v>
      </c>
      <c r="G716" s="117">
        <v>58.93</v>
      </c>
      <c r="H716" s="118">
        <f t="shared" si="168"/>
        <v>47.73</v>
      </c>
      <c r="I716" s="118">
        <f t="shared" si="169"/>
        <v>47.73</v>
      </c>
    </row>
    <row r="717" spans="1:9">
      <c r="B717" s="54"/>
      <c r="C717" s="54"/>
      <c r="D717" s="54"/>
      <c r="E717" s="54"/>
      <c r="F717" s="151" t="s">
        <v>2</v>
      </c>
      <c r="G717" s="151"/>
      <c r="H717" s="151"/>
      <c r="I717" s="119">
        <f>SUM(I714:I716)</f>
        <v>64.31</v>
      </c>
    </row>
    <row r="718" spans="1:9">
      <c r="B718" s="54"/>
      <c r="C718" s="54"/>
      <c r="D718" s="154"/>
      <c r="E718" s="154"/>
      <c r="F718" s="55"/>
      <c r="G718" s="56"/>
      <c r="H718" s="56"/>
      <c r="I718" s="56"/>
    </row>
    <row r="719" spans="1:9" ht="29.25" customHeight="1">
      <c r="B719" s="109" t="s">
        <v>472</v>
      </c>
      <c r="C719" s="153" t="s">
        <v>982</v>
      </c>
      <c r="D719" s="153"/>
      <c r="E719" s="153"/>
      <c r="F719" s="153"/>
      <c r="G719" s="153"/>
      <c r="H719" s="153"/>
      <c r="I719" s="153"/>
    </row>
    <row r="720" spans="1:9">
      <c r="A720" s="4"/>
      <c r="B720" s="110" t="s">
        <v>771</v>
      </c>
      <c r="C720" s="111" t="s">
        <v>772</v>
      </c>
      <c r="D720" s="112" t="s">
        <v>773</v>
      </c>
      <c r="E720" s="112" t="s">
        <v>774</v>
      </c>
      <c r="F720" s="112" t="s">
        <v>775</v>
      </c>
      <c r="G720" s="113"/>
      <c r="H720" s="113" t="s">
        <v>776</v>
      </c>
      <c r="I720" s="113" t="s">
        <v>777</v>
      </c>
    </row>
    <row r="721" spans="1:9">
      <c r="B721" s="114" t="s">
        <v>408</v>
      </c>
      <c r="C721" s="115" t="s">
        <v>409</v>
      </c>
      <c r="D721" s="114" t="s">
        <v>7</v>
      </c>
      <c r="E721" s="114" t="s">
        <v>27</v>
      </c>
      <c r="F721" s="116">
        <v>0.7</v>
      </c>
      <c r="G721" s="117">
        <v>17.63</v>
      </c>
      <c r="H721" s="118">
        <f t="shared" ref="H721:H724" si="170">ROUND(G721-(G721*J$10),2)</f>
        <v>14.28</v>
      </c>
      <c r="I721" s="118">
        <f t="shared" ref="I721:I724" si="171">TRUNC(F721*H721,2)</f>
        <v>9.99</v>
      </c>
    </row>
    <row r="722" spans="1:9">
      <c r="B722" s="114" t="s">
        <v>410</v>
      </c>
      <c r="C722" s="115" t="s">
        <v>411</v>
      </c>
      <c r="D722" s="114" t="s">
        <v>7</v>
      </c>
      <c r="E722" s="114" t="s">
        <v>27</v>
      </c>
      <c r="F722" s="116">
        <v>0.7</v>
      </c>
      <c r="G722" s="117">
        <v>22.26</v>
      </c>
      <c r="H722" s="118">
        <f t="shared" si="170"/>
        <v>18.03</v>
      </c>
      <c r="I722" s="118">
        <f t="shared" si="171"/>
        <v>12.62</v>
      </c>
    </row>
    <row r="723" spans="1:9" ht="22.5">
      <c r="B723" s="114">
        <v>6863</v>
      </c>
      <c r="C723" s="115" t="s">
        <v>1046</v>
      </c>
      <c r="D723" s="114" t="s">
        <v>179</v>
      </c>
      <c r="E723" s="114" t="s">
        <v>781</v>
      </c>
      <c r="F723" s="116">
        <v>1</v>
      </c>
      <c r="G723" s="117">
        <v>21.88</v>
      </c>
      <c r="H723" s="118">
        <f t="shared" ref="H723" si="172">ROUND(G723-(G723*J$10),2)</f>
        <v>17.72</v>
      </c>
      <c r="I723" s="118">
        <f t="shared" ref="I723" si="173">TRUNC(F723*H723,2)</f>
        <v>17.72</v>
      </c>
    </row>
    <row r="724" spans="1:9">
      <c r="B724" s="114">
        <v>4675</v>
      </c>
      <c r="C724" s="115" t="s">
        <v>1047</v>
      </c>
      <c r="D724" s="114" t="s">
        <v>179</v>
      </c>
      <c r="E724" s="114" t="s">
        <v>781</v>
      </c>
      <c r="F724" s="116">
        <v>1</v>
      </c>
      <c r="G724" s="117">
        <v>7.6</v>
      </c>
      <c r="H724" s="118">
        <f t="shared" si="170"/>
        <v>6.16</v>
      </c>
      <c r="I724" s="118">
        <f t="shared" si="171"/>
        <v>6.16</v>
      </c>
    </row>
    <row r="725" spans="1:9">
      <c r="B725" s="54"/>
      <c r="C725" s="54"/>
      <c r="D725" s="54"/>
      <c r="E725" s="54"/>
      <c r="F725" s="151" t="s">
        <v>2</v>
      </c>
      <c r="G725" s="151"/>
      <c r="H725" s="151"/>
      <c r="I725" s="119">
        <f>SUM(I721:I724)</f>
        <v>46.489999999999995</v>
      </c>
    </row>
    <row r="726" spans="1:9">
      <c r="B726" s="54"/>
      <c r="C726" s="54"/>
      <c r="D726" s="154"/>
      <c r="E726" s="154"/>
      <c r="F726" s="55"/>
      <c r="G726" s="56"/>
      <c r="H726" s="56"/>
      <c r="I726" s="56"/>
    </row>
    <row r="727" spans="1:9">
      <c r="B727" s="109" t="s">
        <v>473</v>
      </c>
      <c r="C727" s="153" t="s">
        <v>474</v>
      </c>
      <c r="D727" s="153"/>
      <c r="E727" s="153"/>
      <c r="F727" s="153"/>
      <c r="G727" s="153"/>
      <c r="H727" s="153"/>
      <c r="I727" s="153"/>
    </row>
    <row r="728" spans="1:9">
      <c r="A728" s="4"/>
      <c r="B728" s="110" t="s">
        <v>771</v>
      </c>
      <c r="C728" s="111" t="s">
        <v>772</v>
      </c>
      <c r="D728" s="112" t="s">
        <v>773</v>
      </c>
      <c r="E728" s="112" t="s">
        <v>774</v>
      </c>
      <c r="F728" s="112" t="s">
        <v>775</v>
      </c>
      <c r="G728" s="113"/>
      <c r="H728" s="113" t="s">
        <v>776</v>
      </c>
      <c r="I728" s="113" t="s">
        <v>777</v>
      </c>
    </row>
    <row r="729" spans="1:9">
      <c r="B729" s="114" t="s">
        <v>475</v>
      </c>
      <c r="C729" s="115" t="s">
        <v>476</v>
      </c>
      <c r="D729" s="114" t="s">
        <v>179</v>
      </c>
      <c r="E729" s="114" t="s">
        <v>191</v>
      </c>
      <c r="F729" s="116">
        <v>0.5</v>
      </c>
      <c r="G729" s="117">
        <v>3.65</v>
      </c>
      <c r="H729" s="118">
        <f t="shared" ref="H729" si="174">ROUND(G729-(G729*J$10),2)</f>
        <v>2.96</v>
      </c>
      <c r="I729" s="118">
        <f t="shared" ref="I729" si="175">TRUNC(F729*H729,2)</f>
        <v>1.48</v>
      </c>
    </row>
    <row r="730" spans="1:9">
      <c r="B730" s="114" t="s">
        <v>216</v>
      </c>
      <c r="C730" s="115" t="s">
        <v>217</v>
      </c>
      <c r="D730" s="114" t="s">
        <v>179</v>
      </c>
      <c r="E730" s="114" t="s">
        <v>191</v>
      </c>
      <c r="F730" s="116">
        <v>0.3</v>
      </c>
      <c r="G730" s="117">
        <v>3.8</v>
      </c>
      <c r="H730" s="118">
        <f t="shared" ref="H730:H734" si="176">ROUND(G730-(G730*J$10),2)</f>
        <v>3.08</v>
      </c>
      <c r="I730" s="118">
        <f t="shared" ref="I730:I734" si="177">TRUNC(F730*H730,2)</f>
        <v>0.92</v>
      </c>
    </row>
    <row r="731" spans="1:9">
      <c r="B731" s="114" t="s">
        <v>477</v>
      </c>
      <c r="C731" s="115" t="s">
        <v>478</v>
      </c>
      <c r="D731" s="114" t="s">
        <v>179</v>
      </c>
      <c r="E731" s="114" t="s">
        <v>183</v>
      </c>
      <c r="F731" s="116">
        <v>2</v>
      </c>
      <c r="G731" s="117">
        <v>0.86</v>
      </c>
      <c r="H731" s="118">
        <f t="shared" si="176"/>
        <v>0.7</v>
      </c>
      <c r="I731" s="118">
        <f t="shared" si="177"/>
        <v>1.4</v>
      </c>
    </row>
    <row r="732" spans="1:9">
      <c r="B732" s="114" t="s">
        <v>479</v>
      </c>
      <c r="C732" s="115" t="s">
        <v>474</v>
      </c>
      <c r="D732" s="114" t="s">
        <v>179</v>
      </c>
      <c r="E732" s="114" t="s">
        <v>183</v>
      </c>
      <c r="F732" s="116">
        <v>1</v>
      </c>
      <c r="G732" s="117">
        <v>108.14</v>
      </c>
      <c r="H732" s="118">
        <f t="shared" si="176"/>
        <v>87.59</v>
      </c>
      <c r="I732" s="118">
        <f t="shared" si="177"/>
        <v>87.59</v>
      </c>
    </row>
    <row r="733" spans="1:9">
      <c r="B733" s="114" t="s">
        <v>480</v>
      </c>
      <c r="C733" s="115" t="s">
        <v>481</v>
      </c>
      <c r="D733" s="114" t="s">
        <v>179</v>
      </c>
      <c r="E733" s="114" t="s">
        <v>191</v>
      </c>
      <c r="F733" s="116">
        <v>0.5</v>
      </c>
      <c r="G733" s="117">
        <v>18.16</v>
      </c>
      <c r="H733" s="118">
        <f t="shared" si="176"/>
        <v>14.71</v>
      </c>
      <c r="I733" s="118">
        <f t="shared" si="177"/>
        <v>7.35</v>
      </c>
    </row>
    <row r="734" spans="1:9">
      <c r="B734" s="114" t="s">
        <v>222</v>
      </c>
      <c r="C734" s="115" t="s">
        <v>223</v>
      </c>
      <c r="D734" s="114" t="s">
        <v>179</v>
      </c>
      <c r="E734" s="114" t="s">
        <v>191</v>
      </c>
      <c r="F734" s="116">
        <v>0.3</v>
      </c>
      <c r="G734" s="117">
        <v>12.72</v>
      </c>
      <c r="H734" s="118">
        <f t="shared" si="176"/>
        <v>10.3</v>
      </c>
      <c r="I734" s="118">
        <f t="shared" si="177"/>
        <v>3.09</v>
      </c>
    </row>
    <row r="735" spans="1:9">
      <c r="B735" s="54"/>
      <c r="C735" s="54"/>
      <c r="D735" s="54"/>
      <c r="E735" s="54"/>
      <c r="F735" s="151" t="s">
        <v>2</v>
      </c>
      <c r="G735" s="151"/>
      <c r="H735" s="151"/>
      <c r="I735" s="119">
        <f>SUM(I729:I734)</f>
        <v>101.83</v>
      </c>
    </row>
    <row r="736" spans="1:9">
      <c r="B736" s="54"/>
      <c r="C736" s="54"/>
      <c r="D736" s="154"/>
      <c r="E736" s="154"/>
      <c r="F736" s="55"/>
      <c r="G736" s="56"/>
      <c r="H736" s="56"/>
      <c r="I736" s="56"/>
    </row>
    <row r="737" spans="1:9" ht="30" customHeight="1">
      <c r="B737" s="109" t="s">
        <v>482</v>
      </c>
      <c r="C737" s="153" t="s">
        <v>483</v>
      </c>
      <c r="D737" s="153"/>
      <c r="E737" s="153"/>
      <c r="F737" s="153"/>
      <c r="G737" s="153"/>
      <c r="H737" s="153"/>
      <c r="I737" s="153"/>
    </row>
    <row r="738" spans="1:9">
      <c r="A738" s="4"/>
      <c r="B738" s="110" t="s">
        <v>771</v>
      </c>
      <c r="C738" s="111" t="s">
        <v>772</v>
      </c>
      <c r="D738" s="112" t="s">
        <v>773</v>
      </c>
      <c r="E738" s="112" t="s">
        <v>774</v>
      </c>
      <c r="F738" s="112" t="s">
        <v>775</v>
      </c>
      <c r="G738" s="113"/>
      <c r="H738" s="113" t="s">
        <v>776</v>
      </c>
      <c r="I738" s="113" t="s">
        <v>777</v>
      </c>
    </row>
    <row r="739" spans="1:9" ht="22.5">
      <c r="B739" s="114" t="s">
        <v>484</v>
      </c>
      <c r="C739" s="115" t="s">
        <v>485</v>
      </c>
      <c r="D739" s="114" t="s">
        <v>7</v>
      </c>
      <c r="E739" s="114" t="s">
        <v>35</v>
      </c>
      <c r="F739" s="116">
        <v>1</v>
      </c>
      <c r="G739" s="117">
        <v>532.61</v>
      </c>
      <c r="H739" s="118">
        <f t="shared" ref="H739:H742" si="178">ROUND(G739-(G739*J$10),2)</f>
        <v>431.41</v>
      </c>
      <c r="I739" s="118">
        <f t="shared" ref="I739:I742" si="179">TRUNC(F739*H739,2)</f>
        <v>431.41</v>
      </c>
    </row>
    <row r="740" spans="1:9">
      <c r="B740" s="114" t="s">
        <v>408</v>
      </c>
      <c r="C740" s="115" t="s">
        <v>409</v>
      </c>
      <c r="D740" s="114" t="s">
        <v>7</v>
      </c>
      <c r="E740" s="114" t="s">
        <v>27</v>
      </c>
      <c r="F740" s="116">
        <v>0.53349999999999997</v>
      </c>
      <c r="G740" s="117">
        <v>17.63</v>
      </c>
      <c r="H740" s="118">
        <f t="shared" si="178"/>
        <v>14.28</v>
      </c>
      <c r="I740" s="118">
        <f t="shared" si="179"/>
        <v>7.61</v>
      </c>
    </row>
    <row r="741" spans="1:9">
      <c r="B741" s="114" t="s">
        <v>410</v>
      </c>
      <c r="C741" s="115" t="s">
        <v>411</v>
      </c>
      <c r="D741" s="114" t="s">
        <v>7</v>
      </c>
      <c r="E741" s="114" t="s">
        <v>27</v>
      </c>
      <c r="F741" s="116">
        <v>0.53349999999999997</v>
      </c>
      <c r="G741" s="117">
        <v>22.26</v>
      </c>
      <c r="H741" s="118">
        <f t="shared" si="178"/>
        <v>18.03</v>
      </c>
      <c r="I741" s="118">
        <f t="shared" si="179"/>
        <v>9.61</v>
      </c>
    </row>
    <row r="742" spans="1:9" ht="33.75">
      <c r="B742" s="114" t="s">
        <v>486</v>
      </c>
      <c r="C742" s="115" t="s">
        <v>487</v>
      </c>
      <c r="D742" s="114" t="s">
        <v>7</v>
      </c>
      <c r="E742" s="114" t="s">
        <v>32</v>
      </c>
      <c r="F742" s="116">
        <v>1.34E-2</v>
      </c>
      <c r="G742" s="117">
        <v>603.78</v>
      </c>
      <c r="H742" s="118">
        <f t="shared" si="178"/>
        <v>489.06</v>
      </c>
      <c r="I742" s="118">
        <f t="shared" si="179"/>
        <v>6.55</v>
      </c>
    </row>
    <row r="743" spans="1:9">
      <c r="B743" s="54"/>
      <c r="C743" s="54"/>
      <c r="D743" s="54"/>
      <c r="E743" s="54"/>
      <c r="F743" s="151" t="s">
        <v>2</v>
      </c>
      <c r="G743" s="151"/>
      <c r="H743" s="151"/>
      <c r="I743" s="119">
        <f>SUM(I739:I742)</f>
        <v>455.18000000000006</v>
      </c>
    </row>
    <row r="744" spans="1:9">
      <c r="B744" s="54"/>
      <c r="C744" s="54"/>
      <c r="D744" s="154"/>
      <c r="E744" s="154"/>
      <c r="F744" s="55"/>
      <c r="G744" s="56"/>
      <c r="H744" s="56"/>
      <c r="I744" s="56"/>
    </row>
    <row r="745" spans="1:9" ht="28.5" customHeight="1">
      <c r="B745" s="109" t="s">
        <v>488</v>
      </c>
      <c r="C745" s="153" t="s">
        <v>983</v>
      </c>
      <c r="D745" s="153"/>
      <c r="E745" s="153"/>
      <c r="F745" s="153"/>
      <c r="G745" s="153"/>
      <c r="H745" s="153"/>
      <c r="I745" s="153"/>
    </row>
    <row r="746" spans="1:9">
      <c r="A746" s="4"/>
      <c r="B746" s="110" t="s">
        <v>771</v>
      </c>
      <c r="C746" s="111" t="s">
        <v>772</v>
      </c>
      <c r="D746" s="112" t="s">
        <v>773</v>
      </c>
      <c r="E746" s="112" t="s">
        <v>774</v>
      </c>
      <c r="F746" s="112" t="s">
        <v>775</v>
      </c>
      <c r="G746" s="113"/>
      <c r="H746" s="113" t="s">
        <v>776</v>
      </c>
      <c r="I746" s="113" t="s">
        <v>777</v>
      </c>
    </row>
    <row r="747" spans="1:9" ht="22.5">
      <c r="B747" s="114">
        <v>379</v>
      </c>
      <c r="C747" s="115" t="s">
        <v>1048</v>
      </c>
      <c r="D747" s="114" t="s">
        <v>7</v>
      </c>
      <c r="E747" s="114" t="s">
        <v>35</v>
      </c>
      <c r="F747" s="116">
        <v>2</v>
      </c>
      <c r="G747" s="117">
        <v>1.57</v>
      </c>
      <c r="H747" s="118">
        <f t="shared" ref="H747" si="180">ROUND(G747-(G747*J$10),2)</f>
        <v>1.27</v>
      </c>
      <c r="I747" s="118">
        <f t="shared" ref="I747" si="181">TRUNC(F747*H747,2)</f>
        <v>2.54</v>
      </c>
    </row>
    <row r="748" spans="1:9" ht="22.5">
      <c r="B748" s="114">
        <v>420</v>
      </c>
      <c r="C748" s="115" t="s">
        <v>1049</v>
      </c>
      <c r="D748" s="114" t="s">
        <v>7</v>
      </c>
      <c r="E748" s="114" t="s">
        <v>35</v>
      </c>
      <c r="F748" s="116">
        <v>2</v>
      </c>
      <c r="G748" s="117">
        <v>39.18</v>
      </c>
      <c r="H748" s="118">
        <f t="shared" ref="H748:H762" si="182">ROUND(G748-(G748*J$10),2)</f>
        <v>31.74</v>
      </c>
      <c r="I748" s="118">
        <f t="shared" ref="I748:I762" si="183">TRUNC(F748*H748,2)</f>
        <v>63.48</v>
      </c>
    </row>
    <row r="749" spans="1:9" ht="22.5">
      <c r="B749" s="114">
        <v>39232</v>
      </c>
      <c r="C749" s="115" t="s">
        <v>1059</v>
      </c>
      <c r="D749" s="114" t="s">
        <v>7</v>
      </c>
      <c r="E749" s="114" t="s">
        <v>14</v>
      </c>
      <c r="F749" s="116">
        <v>36</v>
      </c>
      <c r="G749" s="117">
        <v>22.74</v>
      </c>
      <c r="H749" s="118">
        <f t="shared" si="182"/>
        <v>18.420000000000002</v>
      </c>
      <c r="I749" s="118">
        <f t="shared" si="183"/>
        <v>663.12</v>
      </c>
    </row>
    <row r="750" spans="1:9" ht="22.5">
      <c r="B750" s="114">
        <v>1091</v>
      </c>
      <c r="C750" s="115" t="s">
        <v>1050</v>
      </c>
      <c r="D750" s="114" t="s">
        <v>7</v>
      </c>
      <c r="E750" s="114" t="s">
        <v>35</v>
      </c>
      <c r="F750" s="116">
        <v>1</v>
      </c>
      <c r="G750" s="117">
        <v>37.57</v>
      </c>
      <c r="H750" s="118">
        <f t="shared" si="182"/>
        <v>30.43</v>
      </c>
      <c r="I750" s="118">
        <f t="shared" si="183"/>
        <v>30.43</v>
      </c>
    </row>
    <row r="751" spans="1:9">
      <c r="B751" s="114">
        <v>34606</v>
      </c>
      <c r="C751" s="115" t="s">
        <v>1060</v>
      </c>
      <c r="D751" s="114" t="s">
        <v>7</v>
      </c>
      <c r="E751" s="114" t="s">
        <v>35</v>
      </c>
      <c r="F751" s="116">
        <v>1</v>
      </c>
      <c r="G751" s="117">
        <v>90.81</v>
      </c>
      <c r="H751" s="118">
        <f t="shared" si="182"/>
        <v>73.56</v>
      </c>
      <c r="I751" s="118">
        <f t="shared" si="183"/>
        <v>73.56</v>
      </c>
    </row>
    <row r="752" spans="1:9">
      <c r="B752" s="114">
        <v>2673</v>
      </c>
      <c r="C752" s="115" t="s">
        <v>1051</v>
      </c>
      <c r="D752" s="114" t="s">
        <v>7</v>
      </c>
      <c r="E752" s="114" t="s">
        <v>14</v>
      </c>
      <c r="F752" s="116">
        <v>2</v>
      </c>
      <c r="G752" s="117">
        <v>3.92</v>
      </c>
      <c r="H752" s="118">
        <f t="shared" si="182"/>
        <v>3.18</v>
      </c>
      <c r="I752" s="118">
        <f t="shared" si="183"/>
        <v>6.36</v>
      </c>
    </row>
    <row r="753" spans="1:9">
      <c r="B753" s="114">
        <v>2685</v>
      </c>
      <c r="C753" s="115" t="s">
        <v>1052</v>
      </c>
      <c r="D753" s="114" t="s">
        <v>7</v>
      </c>
      <c r="E753" s="114" t="s">
        <v>14</v>
      </c>
      <c r="F753" s="116">
        <v>9</v>
      </c>
      <c r="G753" s="117">
        <v>7.63</v>
      </c>
      <c r="H753" s="118">
        <f t="shared" si="182"/>
        <v>6.18</v>
      </c>
      <c r="I753" s="118">
        <f t="shared" si="183"/>
        <v>55.62</v>
      </c>
    </row>
    <row r="754" spans="1:9" ht="33.75">
      <c r="B754" s="114">
        <v>3380</v>
      </c>
      <c r="C754" s="115" t="s">
        <v>1053</v>
      </c>
      <c r="D754" s="114" t="s">
        <v>7</v>
      </c>
      <c r="E754" s="114" t="s">
        <v>35</v>
      </c>
      <c r="F754" s="116">
        <v>1</v>
      </c>
      <c r="G754" s="117">
        <v>74</v>
      </c>
      <c r="H754" s="118">
        <f t="shared" si="182"/>
        <v>59.94</v>
      </c>
      <c r="I754" s="118">
        <f t="shared" si="183"/>
        <v>59.94</v>
      </c>
    </row>
    <row r="755" spans="1:9" ht="22.5">
      <c r="B755" s="114">
        <v>3398</v>
      </c>
      <c r="C755" s="115" t="s">
        <v>1054</v>
      </c>
      <c r="D755" s="114" t="s">
        <v>7</v>
      </c>
      <c r="E755" s="114" t="s">
        <v>35</v>
      </c>
      <c r="F755" s="116">
        <v>1</v>
      </c>
      <c r="G755" s="117">
        <v>4.3099999999999996</v>
      </c>
      <c r="H755" s="118">
        <f t="shared" si="182"/>
        <v>3.49</v>
      </c>
      <c r="I755" s="118">
        <f t="shared" si="183"/>
        <v>3.49</v>
      </c>
    </row>
    <row r="756" spans="1:9" ht="22.5">
      <c r="B756" s="114">
        <v>4336</v>
      </c>
      <c r="C756" s="115" t="s">
        <v>1055</v>
      </c>
      <c r="D756" s="114" t="s">
        <v>7</v>
      </c>
      <c r="E756" s="114" t="s">
        <v>35</v>
      </c>
      <c r="F756" s="116">
        <v>2</v>
      </c>
      <c r="G756" s="117">
        <v>5.6</v>
      </c>
      <c r="H756" s="118">
        <f t="shared" si="182"/>
        <v>4.54</v>
      </c>
      <c r="I756" s="118">
        <f t="shared" si="183"/>
        <v>9.08</v>
      </c>
    </row>
    <row r="757" spans="1:9">
      <c r="B757" s="114">
        <v>41200</v>
      </c>
      <c r="C757" s="115" t="s">
        <v>1061</v>
      </c>
      <c r="D757" s="114" t="s">
        <v>7</v>
      </c>
      <c r="E757" s="114" t="s">
        <v>35</v>
      </c>
      <c r="F757" s="116">
        <v>1</v>
      </c>
      <c r="G757" s="117">
        <v>1277.5999999999999</v>
      </c>
      <c r="H757" s="118">
        <f t="shared" si="182"/>
        <v>1034.8599999999999</v>
      </c>
      <c r="I757" s="118">
        <f t="shared" si="183"/>
        <v>1034.8599999999999</v>
      </c>
    </row>
    <row r="758" spans="1:9" ht="22.5">
      <c r="B758" s="114">
        <v>11856</v>
      </c>
      <c r="C758" s="115" t="s">
        <v>1056</v>
      </c>
      <c r="D758" s="114" t="s">
        <v>7</v>
      </c>
      <c r="E758" s="114" t="s">
        <v>35</v>
      </c>
      <c r="F758" s="116">
        <v>2</v>
      </c>
      <c r="G758" s="117">
        <v>6.8</v>
      </c>
      <c r="H758" s="118">
        <f t="shared" si="182"/>
        <v>5.51</v>
      </c>
      <c r="I758" s="118">
        <f t="shared" si="183"/>
        <v>11.02</v>
      </c>
    </row>
    <row r="759" spans="1:9" ht="22.5">
      <c r="B759" s="114">
        <v>20256</v>
      </c>
      <c r="C759" s="115" t="s">
        <v>1057</v>
      </c>
      <c r="D759" s="114" t="s">
        <v>7</v>
      </c>
      <c r="E759" s="114" t="s">
        <v>35</v>
      </c>
      <c r="F759" s="116">
        <v>1</v>
      </c>
      <c r="G759" s="117">
        <v>0.31</v>
      </c>
      <c r="H759" s="118">
        <f t="shared" si="182"/>
        <v>0.25</v>
      </c>
      <c r="I759" s="118">
        <f t="shared" si="183"/>
        <v>0.25</v>
      </c>
    </row>
    <row r="760" spans="1:9" ht="22.5">
      <c r="B760" s="114">
        <v>1082</v>
      </c>
      <c r="C760" s="115" t="s">
        <v>1058</v>
      </c>
      <c r="D760" s="114" t="s">
        <v>7</v>
      </c>
      <c r="E760" s="114" t="s">
        <v>35</v>
      </c>
      <c r="F760" s="116">
        <v>1</v>
      </c>
      <c r="G760" s="117">
        <v>246.31</v>
      </c>
      <c r="H760" s="118">
        <f t="shared" si="182"/>
        <v>199.51</v>
      </c>
      <c r="I760" s="118">
        <f t="shared" si="183"/>
        <v>199.51</v>
      </c>
    </row>
    <row r="761" spans="1:9">
      <c r="B761" s="114" t="s">
        <v>410</v>
      </c>
      <c r="C761" s="115" t="s">
        <v>411</v>
      </c>
      <c r="D761" s="114" t="s">
        <v>7</v>
      </c>
      <c r="E761" s="114" t="s">
        <v>27</v>
      </c>
      <c r="F761" s="116">
        <v>6</v>
      </c>
      <c r="G761" s="117">
        <v>22.26</v>
      </c>
      <c r="H761" s="118">
        <f t="shared" si="182"/>
        <v>18.03</v>
      </c>
      <c r="I761" s="118">
        <f t="shared" si="183"/>
        <v>108.18</v>
      </c>
    </row>
    <row r="762" spans="1:9">
      <c r="B762" s="114" t="s">
        <v>38</v>
      </c>
      <c r="C762" s="115" t="s">
        <v>39</v>
      </c>
      <c r="D762" s="114" t="s">
        <v>7</v>
      </c>
      <c r="E762" s="114" t="s">
        <v>27</v>
      </c>
      <c r="F762" s="116">
        <v>6</v>
      </c>
      <c r="G762" s="117">
        <v>17.27</v>
      </c>
      <c r="H762" s="118">
        <f t="shared" si="182"/>
        <v>13.99</v>
      </c>
      <c r="I762" s="118">
        <f t="shared" si="183"/>
        <v>83.94</v>
      </c>
    </row>
    <row r="763" spans="1:9">
      <c r="B763" s="54"/>
      <c r="C763" s="54"/>
      <c r="D763" s="54"/>
      <c r="E763" s="54"/>
      <c r="F763" s="151" t="s">
        <v>2</v>
      </c>
      <c r="G763" s="151"/>
      <c r="H763" s="151"/>
      <c r="I763" s="119">
        <f>SUM(I747:I762)</f>
        <v>2405.38</v>
      </c>
    </row>
    <row r="764" spans="1:9">
      <c r="B764" s="54"/>
      <c r="C764" s="54"/>
      <c r="D764" s="154"/>
      <c r="E764" s="154"/>
      <c r="F764" s="55"/>
      <c r="G764" s="56"/>
      <c r="H764" s="56"/>
      <c r="I764" s="56"/>
    </row>
    <row r="765" spans="1:9">
      <c r="B765" s="109">
        <v>11945</v>
      </c>
      <c r="C765" s="153" t="s">
        <v>986</v>
      </c>
      <c r="D765" s="153"/>
      <c r="E765" s="153"/>
      <c r="F765" s="153"/>
      <c r="G765" s="153"/>
      <c r="H765" s="153"/>
      <c r="I765" s="153"/>
    </row>
    <row r="766" spans="1:9">
      <c r="A766" s="4"/>
      <c r="B766" s="110" t="s">
        <v>771</v>
      </c>
      <c r="C766" s="111" t="s">
        <v>772</v>
      </c>
      <c r="D766" s="112" t="s">
        <v>773</v>
      </c>
      <c r="E766" s="112" t="s">
        <v>774</v>
      </c>
      <c r="F766" s="112" t="s">
        <v>775</v>
      </c>
      <c r="G766" s="113"/>
      <c r="H766" s="113" t="s">
        <v>776</v>
      </c>
      <c r="I766" s="113" t="s">
        <v>777</v>
      </c>
    </row>
    <row r="767" spans="1:9">
      <c r="B767" s="114">
        <v>11945</v>
      </c>
      <c r="C767" s="115" t="s">
        <v>986</v>
      </c>
      <c r="D767" s="114" t="s">
        <v>7</v>
      </c>
      <c r="E767" s="114" t="s">
        <v>35</v>
      </c>
      <c r="F767" s="116">
        <v>1</v>
      </c>
      <c r="G767" s="117">
        <v>7.0000000000000007E-2</v>
      </c>
      <c r="H767" s="118">
        <f t="shared" ref="H767" si="184">ROUND(G767-(G767*J$10),2)</f>
        <v>0.06</v>
      </c>
      <c r="I767" s="118">
        <f t="shared" ref="I767" si="185">TRUNC(F767*H767,2)</f>
        <v>0.06</v>
      </c>
    </row>
    <row r="768" spans="1:9">
      <c r="B768" s="54"/>
      <c r="C768" s="54"/>
      <c r="D768" s="54"/>
      <c r="E768" s="54"/>
      <c r="F768" s="151" t="s">
        <v>2</v>
      </c>
      <c r="G768" s="151"/>
      <c r="H768" s="151"/>
      <c r="I768" s="119">
        <f>SUM(I767:I767)</f>
        <v>0.06</v>
      </c>
    </row>
    <row r="769" spans="1:9">
      <c r="B769" s="54"/>
      <c r="C769" s="54"/>
      <c r="D769" s="154"/>
      <c r="E769" s="154"/>
      <c r="F769" s="55"/>
      <c r="G769" s="56"/>
      <c r="H769" s="56"/>
      <c r="I769" s="56"/>
    </row>
    <row r="770" spans="1:9">
      <c r="B770" s="109">
        <v>91927</v>
      </c>
      <c r="C770" s="153" t="s">
        <v>490</v>
      </c>
      <c r="D770" s="153"/>
      <c r="E770" s="153"/>
      <c r="F770" s="153"/>
      <c r="G770" s="153"/>
      <c r="H770" s="153"/>
      <c r="I770" s="153"/>
    </row>
    <row r="771" spans="1:9">
      <c r="A771" s="4"/>
      <c r="B771" s="110" t="s">
        <v>771</v>
      </c>
      <c r="C771" s="111" t="s">
        <v>772</v>
      </c>
      <c r="D771" s="112" t="s">
        <v>773</v>
      </c>
      <c r="E771" s="112" t="s">
        <v>774</v>
      </c>
      <c r="F771" s="112" t="s">
        <v>775</v>
      </c>
      <c r="G771" s="113"/>
      <c r="H771" s="113" t="s">
        <v>776</v>
      </c>
      <c r="I771" s="113" t="s">
        <v>777</v>
      </c>
    </row>
    <row r="772" spans="1:9" ht="33.75">
      <c r="B772" s="114" t="s">
        <v>491</v>
      </c>
      <c r="C772" s="115" t="s">
        <v>492</v>
      </c>
      <c r="D772" s="114" t="s">
        <v>7</v>
      </c>
      <c r="E772" s="114" t="s">
        <v>14</v>
      </c>
      <c r="F772" s="116">
        <v>1.2434000000000001</v>
      </c>
      <c r="G772" s="117">
        <v>3.12</v>
      </c>
      <c r="H772" s="118">
        <f t="shared" ref="H772:H775" si="186">ROUND(G772-(G772*J$10),2)</f>
        <v>2.5299999999999998</v>
      </c>
      <c r="I772" s="118">
        <f t="shared" ref="I772:I775" si="187">TRUNC(F772*H772,2)</f>
        <v>3.14</v>
      </c>
    </row>
    <row r="773" spans="1:9">
      <c r="B773" s="114" t="s">
        <v>416</v>
      </c>
      <c r="C773" s="115" t="s">
        <v>417</v>
      </c>
      <c r="D773" s="114" t="s">
        <v>7</v>
      </c>
      <c r="E773" s="114" t="s">
        <v>35</v>
      </c>
      <c r="F773" s="116">
        <v>9.4000000000000004E-3</v>
      </c>
      <c r="G773" s="117">
        <v>3.38</v>
      </c>
      <c r="H773" s="118">
        <f t="shared" si="186"/>
        <v>2.74</v>
      </c>
      <c r="I773" s="118">
        <f t="shared" si="187"/>
        <v>0.02</v>
      </c>
    </row>
    <row r="774" spans="1:9">
      <c r="B774" s="114" t="s">
        <v>408</v>
      </c>
      <c r="C774" s="115" t="s">
        <v>409</v>
      </c>
      <c r="D774" s="114" t="s">
        <v>7</v>
      </c>
      <c r="E774" s="114" t="s">
        <v>27</v>
      </c>
      <c r="F774" s="116">
        <v>2.9000000000000001E-2</v>
      </c>
      <c r="G774" s="117">
        <v>17.63</v>
      </c>
      <c r="H774" s="118">
        <f t="shared" si="186"/>
        <v>14.28</v>
      </c>
      <c r="I774" s="118">
        <f t="shared" si="187"/>
        <v>0.41</v>
      </c>
    </row>
    <row r="775" spans="1:9">
      <c r="B775" s="114" t="s">
        <v>410</v>
      </c>
      <c r="C775" s="115" t="s">
        <v>411</v>
      </c>
      <c r="D775" s="114" t="s">
        <v>7</v>
      </c>
      <c r="E775" s="114" t="s">
        <v>27</v>
      </c>
      <c r="F775" s="116">
        <v>2.9000000000000001E-2</v>
      </c>
      <c r="G775" s="117">
        <v>22.26</v>
      </c>
      <c r="H775" s="118">
        <f t="shared" si="186"/>
        <v>18.03</v>
      </c>
      <c r="I775" s="118">
        <f t="shared" si="187"/>
        <v>0.52</v>
      </c>
    </row>
    <row r="776" spans="1:9">
      <c r="B776" s="54"/>
      <c r="C776" s="54"/>
      <c r="D776" s="54"/>
      <c r="E776" s="54"/>
      <c r="F776" s="151" t="s">
        <v>2</v>
      </c>
      <c r="G776" s="151"/>
      <c r="H776" s="151"/>
      <c r="I776" s="119">
        <f>SUM(I772:I775)</f>
        <v>4.09</v>
      </c>
    </row>
    <row r="777" spans="1:9">
      <c r="B777" s="54"/>
      <c r="C777" s="54"/>
      <c r="D777" s="154"/>
      <c r="E777" s="154"/>
      <c r="F777" s="55"/>
      <c r="G777" s="56"/>
      <c r="H777" s="56"/>
      <c r="I777" s="56"/>
    </row>
    <row r="778" spans="1:9" ht="33.75" customHeight="1">
      <c r="B778" s="109" t="s">
        <v>493</v>
      </c>
      <c r="C778" s="153" t="s">
        <v>988</v>
      </c>
      <c r="D778" s="153"/>
      <c r="E778" s="153"/>
      <c r="F778" s="153"/>
      <c r="G778" s="153"/>
      <c r="H778" s="153"/>
      <c r="I778" s="153"/>
    </row>
    <row r="779" spans="1:9">
      <c r="A779" s="4"/>
      <c r="B779" s="110" t="s">
        <v>771</v>
      </c>
      <c r="C779" s="111" t="s">
        <v>772</v>
      </c>
      <c r="D779" s="112" t="s">
        <v>773</v>
      </c>
      <c r="E779" s="112" t="s">
        <v>774</v>
      </c>
      <c r="F779" s="112" t="s">
        <v>775</v>
      </c>
      <c r="G779" s="113"/>
      <c r="H779" s="113" t="s">
        <v>776</v>
      </c>
      <c r="I779" s="113" t="s">
        <v>777</v>
      </c>
    </row>
    <row r="780" spans="1:9" ht="22.5">
      <c r="B780" s="114">
        <v>981</v>
      </c>
      <c r="C780" s="115" t="s">
        <v>1062</v>
      </c>
      <c r="D780" s="114" t="s">
        <v>7</v>
      </c>
      <c r="E780" s="114" t="s">
        <v>14</v>
      </c>
      <c r="F780" s="116">
        <v>1.2434000000000001</v>
      </c>
      <c r="G780" s="117">
        <v>1.29</v>
      </c>
      <c r="H780" s="118">
        <f t="shared" ref="H780:H783" si="188">ROUND(G780-(G780*J$10),2)</f>
        <v>1.04</v>
      </c>
      <c r="I780" s="118">
        <f t="shared" ref="I780:I783" si="189">TRUNC(F780*H780,2)</f>
        <v>1.29</v>
      </c>
    </row>
    <row r="781" spans="1:9">
      <c r="B781" s="114" t="s">
        <v>416</v>
      </c>
      <c r="C781" s="115" t="s">
        <v>417</v>
      </c>
      <c r="D781" s="114" t="s">
        <v>7</v>
      </c>
      <c r="E781" s="114" t="s">
        <v>35</v>
      </c>
      <c r="F781" s="116">
        <v>9.4000000000000004E-3</v>
      </c>
      <c r="G781" s="117">
        <v>3.38</v>
      </c>
      <c r="H781" s="118">
        <f t="shared" si="188"/>
        <v>2.74</v>
      </c>
      <c r="I781" s="118">
        <f t="shared" si="189"/>
        <v>0.02</v>
      </c>
    </row>
    <row r="782" spans="1:9">
      <c r="B782" s="114" t="s">
        <v>408</v>
      </c>
      <c r="C782" s="115" t="s">
        <v>409</v>
      </c>
      <c r="D782" s="114" t="s">
        <v>7</v>
      </c>
      <c r="E782" s="114" t="s">
        <v>27</v>
      </c>
      <c r="F782" s="116">
        <v>2.3E-2</v>
      </c>
      <c r="G782" s="117">
        <v>17.63</v>
      </c>
      <c r="H782" s="118">
        <f t="shared" si="188"/>
        <v>14.28</v>
      </c>
      <c r="I782" s="118">
        <f t="shared" si="189"/>
        <v>0.32</v>
      </c>
    </row>
    <row r="783" spans="1:9">
      <c r="B783" s="114" t="s">
        <v>410</v>
      </c>
      <c r="C783" s="115" t="s">
        <v>411</v>
      </c>
      <c r="D783" s="114" t="s">
        <v>7</v>
      </c>
      <c r="E783" s="114" t="s">
        <v>27</v>
      </c>
      <c r="F783" s="116">
        <v>2.3E-2</v>
      </c>
      <c r="G783" s="117">
        <v>22.26</v>
      </c>
      <c r="H783" s="118">
        <f t="shared" si="188"/>
        <v>18.03</v>
      </c>
      <c r="I783" s="118">
        <f t="shared" si="189"/>
        <v>0.41</v>
      </c>
    </row>
    <row r="784" spans="1:9">
      <c r="B784" s="54"/>
      <c r="C784" s="54"/>
      <c r="D784" s="54"/>
      <c r="E784" s="54"/>
      <c r="F784" s="151" t="s">
        <v>2</v>
      </c>
      <c r="G784" s="151"/>
      <c r="H784" s="151"/>
      <c r="I784" s="119">
        <f>SUM(I780:I783)</f>
        <v>2.04</v>
      </c>
    </row>
    <row r="785" spans="1:9">
      <c r="B785" s="54"/>
      <c r="C785" s="54"/>
      <c r="D785" s="154"/>
      <c r="E785" s="154"/>
      <c r="F785" s="55"/>
      <c r="G785" s="56"/>
      <c r="H785" s="56"/>
      <c r="I785" s="56"/>
    </row>
    <row r="786" spans="1:9">
      <c r="B786" s="109" t="s">
        <v>494</v>
      </c>
      <c r="C786" s="153" t="s">
        <v>495</v>
      </c>
      <c r="D786" s="153"/>
      <c r="E786" s="153"/>
      <c r="F786" s="153"/>
      <c r="G786" s="153"/>
      <c r="H786" s="153"/>
      <c r="I786" s="153"/>
    </row>
    <row r="787" spans="1:9">
      <c r="A787" s="4"/>
      <c r="B787" s="110" t="s">
        <v>771</v>
      </c>
      <c r="C787" s="111" t="s">
        <v>772</v>
      </c>
      <c r="D787" s="112" t="s">
        <v>773</v>
      </c>
      <c r="E787" s="112" t="s">
        <v>774</v>
      </c>
      <c r="F787" s="112" t="s">
        <v>775</v>
      </c>
      <c r="G787" s="113"/>
      <c r="H787" s="113" t="s">
        <v>776</v>
      </c>
      <c r="I787" s="113" t="s">
        <v>777</v>
      </c>
    </row>
    <row r="788" spans="1:9" ht="22.5">
      <c r="B788" s="114" t="s">
        <v>494</v>
      </c>
      <c r="C788" s="115" t="s">
        <v>495</v>
      </c>
      <c r="D788" s="114" t="s">
        <v>7</v>
      </c>
      <c r="E788" s="114" t="s">
        <v>35</v>
      </c>
      <c r="F788" s="116">
        <v>1</v>
      </c>
      <c r="G788" s="117">
        <v>68.63</v>
      </c>
      <c r="H788" s="118">
        <f t="shared" ref="H788" si="190">ROUND(G788-(G788*J$10),2)</f>
        <v>55.59</v>
      </c>
      <c r="I788" s="118">
        <f t="shared" ref="I788" si="191">TRUNC(F788*H788,2)</f>
        <v>55.59</v>
      </c>
    </row>
    <row r="789" spans="1:9">
      <c r="B789" s="54"/>
      <c r="C789" s="54"/>
      <c r="D789" s="54"/>
      <c r="E789" s="54"/>
      <c r="F789" s="151" t="s">
        <v>2</v>
      </c>
      <c r="G789" s="151"/>
      <c r="H789" s="151"/>
      <c r="I789" s="119">
        <f>SUM(I788)</f>
        <v>55.59</v>
      </c>
    </row>
    <row r="790" spans="1:9">
      <c r="B790" s="54"/>
      <c r="C790" s="54"/>
      <c r="D790" s="154"/>
      <c r="E790" s="154"/>
      <c r="F790" s="55"/>
      <c r="G790" s="56"/>
      <c r="H790" s="56"/>
      <c r="I790" s="56"/>
    </row>
    <row r="791" spans="1:9">
      <c r="B791" s="109" t="s">
        <v>496</v>
      </c>
      <c r="C791" s="153" t="s">
        <v>497</v>
      </c>
      <c r="D791" s="153"/>
      <c r="E791" s="153"/>
      <c r="F791" s="153"/>
      <c r="G791" s="153"/>
      <c r="H791" s="153"/>
      <c r="I791" s="153"/>
    </row>
    <row r="792" spans="1:9">
      <c r="A792" s="4"/>
      <c r="B792" s="110" t="s">
        <v>771</v>
      </c>
      <c r="C792" s="111" t="s">
        <v>772</v>
      </c>
      <c r="D792" s="112" t="s">
        <v>773</v>
      </c>
      <c r="E792" s="112" t="s">
        <v>774</v>
      </c>
      <c r="F792" s="112" t="s">
        <v>775</v>
      </c>
      <c r="G792" s="113"/>
      <c r="H792" s="113" t="s">
        <v>776</v>
      </c>
      <c r="I792" s="113" t="s">
        <v>777</v>
      </c>
    </row>
    <row r="793" spans="1:9" ht="22.5">
      <c r="B793" s="114" t="s">
        <v>498</v>
      </c>
      <c r="C793" s="115" t="s">
        <v>499</v>
      </c>
      <c r="D793" s="114" t="s">
        <v>7</v>
      </c>
      <c r="E793" s="114" t="s">
        <v>35</v>
      </c>
      <c r="F793" s="116">
        <v>1</v>
      </c>
      <c r="G793" s="117">
        <v>39.49</v>
      </c>
      <c r="H793" s="118">
        <f t="shared" ref="H793:H794" si="192">ROUND(G793-(G793*J$10),2)</f>
        <v>31.99</v>
      </c>
      <c r="I793" s="118">
        <f t="shared" ref="I793:I794" si="193">TRUNC(F793*H793,2)</f>
        <v>31.99</v>
      </c>
    </row>
    <row r="794" spans="1:9" ht="22.5">
      <c r="B794" s="114" t="s">
        <v>426</v>
      </c>
      <c r="C794" s="115" t="s">
        <v>427</v>
      </c>
      <c r="D794" s="114" t="s">
        <v>7</v>
      </c>
      <c r="E794" s="114" t="s">
        <v>35</v>
      </c>
      <c r="F794" s="116">
        <v>1</v>
      </c>
      <c r="G794" s="117">
        <v>9.16</v>
      </c>
      <c r="H794" s="118">
        <f t="shared" si="192"/>
        <v>7.42</v>
      </c>
      <c r="I794" s="118">
        <f t="shared" si="193"/>
        <v>7.42</v>
      </c>
    </row>
    <row r="795" spans="1:9">
      <c r="B795" s="54"/>
      <c r="C795" s="54"/>
      <c r="D795" s="54"/>
      <c r="E795" s="54"/>
      <c r="F795" s="151" t="s">
        <v>2</v>
      </c>
      <c r="G795" s="151"/>
      <c r="H795" s="151"/>
      <c r="I795" s="119">
        <f>SUM(I793:I794)</f>
        <v>39.409999999999997</v>
      </c>
    </row>
    <row r="796" spans="1:9">
      <c r="B796" s="54"/>
      <c r="C796" s="54"/>
      <c r="D796" s="154"/>
      <c r="E796" s="154"/>
      <c r="F796" s="55"/>
      <c r="G796" s="56"/>
      <c r="H796" s="56"/>
      <c r="I796" s="56"/>
    </row>
    <row r="797" spans="1:9">
      <c r="B797" s="109" t="s">
        <v>500</v>
      </c>
      <c r="C797" s="153" t="s">
        <v>501</v>
      </c>
      <c r="D797" s="153"/>
      <c r="E797" s="153"/>
      <c r="F797" s="153"/>
      <c r="G797" s="153"/>
      <c r="H797" s="153"/>
      <c r="I797" s="153"/>
    </row>
    <row r="798" spans="1:9">
      <c r="A798" s="4"/>
      <c r="B798" s="110" t="s">
        <v>771</v>
      </c>
      <c r="C798" s="111" t="s">
        <v>772</v>
      </c>
      <c r="D798" s="112" t="s">
        <v>773</v>
      </c>
      <c r="E798" s="112" t="s">
        <v>774</v>
      </c>
      <c r="F798" s="112" t="s">
        <v>775</v>
      </c>
      <c r="G798" s="113"/>
      <c r="H798" s="113" t="s">
        <v>776</v>
      </c>
      <c r="I798" s="113" t="s">
        <v>777</v>
      </c>
    </row>
    <row r="799" spans="1:9" ht="22.5">
      <c r="B799" s="114" t="s">
        <v>426</v>
      </c>
      <c r="C799" s="115" t="s">
        <v>427</v>
      </c>
      <c r="D799" s="114" t="s">
        <v>7</v>
      </c>
      <c r="E799" s="114" t="s">
        <v>35</v>
      </c>
      <c r="F799" s="116">
        <v>1</v>
      </c>
      <c r="G799" s="117">
        <v>9.16</v>
      </c>
      <c r="H799" s="118">
        <f t="shared" ref="H799:H800" si="194">ROUND(G799-(G799*J$10),2)</f>
        <v>7.42</v>
      </c>
      <c r="I799" s="118">
        <f t="shared" ref="I799:I800" si="195">TRUNC(F799*H799,2)</f>
        <v>7.42</v>
      </c>
    </row>
    <row r="800" spans="1:9" ht="22.5">
      <c r="B800" s="114" t="s">
        <v>502</v>
      </c>
      <c r="C800" s="115" t="s">
        <v>503</v>
      </c>
      <c r="D800" s="114" t="s">
        <v>7</v>
      </c>
      <c r="E800" s="114" t="s">
        <v>35</v>
      </c>
      <c r="F800" s="116">
        <v>1</v>
      </c>
      <c r="G800" s="117">
        <v>24.12</v>
      </c>
      <c r="H800" s="118">
        <f t="shared" si="194"/>
        <v>19.54</v>
      </c>
      <c r="I800" s="118">
        <f t="shared" si="195"/>
        <v>19.54</v>
      </c>
    </row>
    <row r="801" spans="1:9">
      <c r="B801" s="54"/>
      <c r="C801" s="54"/>
      <c r="D801" s="54"/>
      <c r="E801" s="54"/>
      <c r="F801" s="151" t="s">
        <v>2</v>
      </c>
      <c r="G801" s="151"/>
      <c r="H801" s="151"/>
      <c r="I801" s="119">
        <f>SUM(I799:I800)</f>
        <v>26.96</v>
      </c>
    </row>
    <row r="802" spans="1:9">
      <c r="B802" s="54"/>
      <c r="C802" s="54"/>
      <c r="D802" s="154"/>
      <c r="E802" s="154"/>
      <c r="F802" s="55"/>
      <c r="G802" s="56"/>
      <c r="H802" s="56"/>
      <c r="I802" s="56"/>
    </row>
    <row r="803" spans="1:9">
      <c r="B803" s="109" t="s">
        <v>504</v>
      </c>
      <c r="C803" s="153" t="s">
        <v>505</v>
      </c>
      <c r="D803" s="153"/>
      <c r="E803" s="153"/>
      <c r="F803" s="153"/>
      <c r="G803" s="153"/>
      <c r="H803" s="153"/>
      <c r="I803" s="153"/>
    </row>
    <row r="804" spans="1:9">
      <c r="A804" s="4"/>
      <c r="B804" s="110" t="s">
        <v>771</v>
      </c>
      <c r="C804" s="111" t="s">
        <v>772</v>
      </c>
      <c r="D804" s="112" t="s">
        <v>773</v>
      </c>
      <c r="E804" s="112" t="s">
        <v>774</v>
      </c>
      <c r="F804" s="112" t="s">
        <v>775</v>
      </c>
      <c r="G804" s="113"/>
      <c r="H804" s="113" t="s">
        <v>776</v>
      </c>
      <c r="I804" s="113" t="s">
        <v>777</v>
      </c>
    </row>
    <row r="805" spans="1:9" ht="22.5">
      <c r="B805" s="114" t="s">
        <v>426</v>
      </c>
      <c r="C805" s="115" t="s">
        <v>427</v>
      </c>
      <c r="D805" s="114" t="s">
        <v>7</v>
      </c>
      <c r="E805" s="114" t="s">
        <v>35</v>
      </c>
      <c r="F805" s="116">
        <v>1</v>
      </c>
      <c r="G805" s="117">
        <v>9.16</v>
      </c>
      <c r="H805" s="118">
        <f t="shared" ref="H805:H806" si="196">ROUND(G805-(G805*J$10),2)</f>
        <v>7.42</v>
      </c>
      <c r="I805" s="118">
        <f t="shared" ref="I805:I806" si="197">TRUNC(F805*H805,2)</f>
        <v>7.42</v>
      </c>
    </row>
    <row r="806" spans="1:9" ht="22.5">
      <c r="B806" s="114" t="s">
        <v>506</v>
      </c>
      <c r="C806" s="115" t="s">
        <v>507</v>
      </c>
      <c r="D806" s="114" t="s">
        <v>7</v>
      </c>
      <c r="E806" s="114" t="s">
        <v>35</v>
      </c>
      <c r="F806" s="116">
        <v>1</v>
      </c>
      <c r="G806" s="117">
        <v>34.35</v>
      </c>
      <c r="H806" s="118">
        <f t="shared" si="196"/>
        <v>27.82</v>
      </c>
      <c r="I806" s="118">
        <f t="shared" si="197"/>
        <v>27.82</v>
      </c>
    </row>
    <row r="807" spans="1:9">
      <c r="B807" s="54"/>
      <c r="C807" s="54"/>
      <c r="D807" s="54"/>
      <c r="E807" s="54"/>
      <c r="F807" s="151" t="s">
        <v>2</v>
      </c>
      <c r="G807" s="151"/>
      <c r="H807" s="151"/>
      <c r="I807" s="119">
        <f>SUM(I805:I806)</f>
        <v>35.24</v>
      </c>
    </row>
    <row r="808" spans="1:9">
      <c r="B808" s="54"/>
      <c r="C808" s="54"/>
      <c r="D808" s="154"/>
      <c r="E808" s="154"/>
      <c r="F808" s="55"/>
      <c r="G808" s="56"/>
      <c r="H808" s="56"/>
      <c r="I808" s="56"/>
    </row>
    <row r="809" spans="1:9">
      <c r="B809" s="109" t="s">
        <v>508</v>
      </c>
      <c r="C809" s="153" t="s">
        <v>509</v>
      </c>
      <c r="D809" s="153"/>
      <c r="E809" s="153"/>
      <c r="F809" s="153"/>
      <c r="G809" s="153"/>
      <c r="H809" s="153"/>
      <c r="I809" s="153"/>
    </row>
    <row r="810" spans="1:9">
      <c r="A810" s="4"/>
      <c r="B810" s="110" t="s">
        <v>771</v>
      </c>
      <c r="C810" s="111" t="s">
        <v>772</v>
      </c>
      <c r="D810" s="112" t="s">
        <v>773</v>
      </c>
      <c r="E810" s="112" t="s">
        <v>774</v>
      </c>
      <c r="F810" s="112" t="s">
        <v>775</v>
      </c>
      <c r="G810" s="113"/>
      <c r="H810" s="113" t="s">
        <v>776</v>
      </c>
      <c r="I810" s="113" t="s">
        <v>777</v>
      </c>
    </row>
    <row r="811" spans="1:9" ht="22.5">
      <c r="B811" s="114" t="s">
        <v>508</v>
      </c>
      <c r="C811" s="115" t="s">
        <v>509</v>
      </c>
      <c r="D811" s="114" t="s">
        <v>7</v>
      </c>
      <c r="E811" s="114" t="s">
        <v>35</v>
      </c>
      <c r="F811" s="116">
        <v>1</v>
      </c>
      <c r="G811" s="117">
        <v>2.0299999999999998</v>
      </c>
      <c r="H811" s="118">
        <f t="shared" ref="H811" si="198">ROUND(G811-(G811*J$10),2)</f>
        <v>1.64</v>
      </c>
      <c r="I811" s="118">
        <f t="shared" ref="I811" si="199">TRUNC(F811*H811,2)</f>
        <v>1.64</v>
      </c>
    </row>
    <row r="812" spans="1:9">
      <c r="B812" s="54"/>
      <c r="C812" s="54"/>
      <c r="D812" s="54"/>
      <c r="E812" s="54"/>
      <c r="F812" s="151" t="s">
        <v>2</v>
      </c>
      <c r="G812" s="151"/>
      <c r="H812" s="151"/>
      <c r="I812" s="119">
        <f>SUM(I811)</f>
        <v>1.64</v>
      </c>
    </row>
    <row r="813" spans="1:9">
      <c r="B813" s="54"/>
      <c r="C813" s="54"/>
      <c r="D813" s="154"/>
      <c r="E813" s="154"/>
      <c r="F813" s="55"/>
      <c r="G813" s="56"/>
      <c r="H813" s="56"/>
      <c r="I813" s="56"/>
    </row>
    <row r="814" spans="1:9">
      <c r="B814" s="109" t="s">
        <v>510</v>
      </c>
      <c r="C814" s="153" t="s">
        <v>511</v>
      </c>
      <c r="D814" s="153"/>
      <c r="E814" s="153"/>
      <c r="F814" s="153"/>
      <c r="G814" s="153"/>
      <c r="H814" s="153"/>
      <c r="I814" s="153"/>
    </row>
    <row r="815" spans="1:9">
      <c r="A815" s="4"/>
      <c r="B815" s="110" t="s">
        <v>771</v>
      </c>
      <c r="C815" s="111" t="s">
        <v>772</v>
      </c>
      <c r="D815" s="112" t="s">
        <v>773</v>
      </c>
      <c r="E815" s="112" t="s">
        <v>774</v>
      </c>
      <c r="F815" s="112" t="s">
        <v>775</v>
      </c>
      <c r="G815" s="113"/>
      <c r="H815" s="113" t="s">
        <v>776</v>
      </c>
      <c r="I815" s="113" t="s">
        <v>777</v>
      </c>
    </row>
    <row r="816" spans="1:9">
      <c r="B816" s="114" t="s">
        <v>475</v>
      </c>
      <c r="C816" s="115" t="s">
        <v>476</v>
      </c>
      <c r="D816" s="114" t="s">
        <v>179</v>
      </c>
      <c r="E816" s="114" t="s">
        <v>191</v>
      </c>
      <c r="F816" s="116">
        <v>0.5</v>
      </c>
      <c r="G816" s="117">
        <v>3.65</v>
      </c>
      <c r="H816" s="118">
        <f t="shared" ref="H816" si="200">ROUND(G816-(G816*J$10),2)</f>
        <v>2.96</v>
      </c>
      <c r="I816" s="118">
        <f t="shared" ref="I816" si="201">TRUNC(F816*H816,2)</f>
        <v>1.48</v>
      </c>
    </row>
    <row r="817" spans="1:9">
      <c r="B817" s="114" t="s">
        <v>216</v>
      </c>
      <c r="C817" s="115" t="s">
        <v>217</v>
      </c>
      <c r="D817" s="114" t="s">
        <v>179</v>
      </c>
      <c r="E817" s="114" t="s">
        <v>191</v>
      </c>
      <c r="F817" s="116">
        <v>0.5</v>
      </c>
      <c r="G817" s="117">
        <v>3.8</v>
      </c>
      <c r="H817" s="118">
        <f t="shared" ref="H817:H820" si="202">ROUND(G817-(G817*J$10),2)</f>
        <v>3.08</v>
      </c>
      <c r="I817" s="118">
        <f t="shared" ref="I817:I820" si="203">TRUNC(F817*H817,2)</f>
        <v>1.54</v>
      </c>
    </row>
    <row r="818" spans="1:9" ht="22.5">
      <c r="B818" s="114" t="s">
        <v>512</v>
      </c>
      <c r="C818" s="115" t="s">
        <v>513</v>
      </c>
      <c r="D818" s="114" t="s">
        <v>179</v>
      </c>
      <c r="E818" s="114" t="s">
        <v>183</v>
      </c>
      <c r="F818" s="116">
        <v>1</v>
      </c>
      <c r="G818" s="117">
        <v>211.1</v>
      </c>
      <c r="H818" s="118">
        <f t="shared" si="202"/>
        <v>170.99</v>
      </c>
      <c r="I818" s="118">
        <f t="shared" si="203"/>
        <v>170.99</v>
      </c>
    </row>
    <row r="819" spans="1:9">
      <c r="B819" s="114" t="s">
        <v>480</v>
      </c>
      <c r="C819" s="115" t="s">
        <v>481</v>
      </c>
      <c r="D819" s="114" t="s">
        <v>179</v>
      </c>
      <c r="E819" s="114" t="s">
        <v>191</v>
      </c>
      <c r="F819" s="116">
        <v>0.5</v>
      </c>
      <c r="G819" s="117">
        <v>18.16</v>
      </c>
      <c r="H819" s="118">
        <f t="shared" si="202"/>
        <v>14.71</v>
      </c>
      <c r="I819" s="118">
        <f t="shared" si="203"/>
        <v>7.35</v>
      </c>
    </row>
    <row r="820" spans="1:9">
      <c r="B820" s="114" t="s">
        <v>222</v>
      </c>
      <c r="C820" s="115" t="s">
        <v>223</v>
      </c>
      <c r="D820" s="114" t="s">
        <v>179</v>
      </c>
      <c r="E820" s="114" t="s">
        <v>191</v>
      </c>
      <c r="F820" s="116">
        <v>0.5</v>
      </c>
      <c r="G820" s="117">
        <v>12.72</v>
      </c>
      <c r="H820" s="118">
        <f t="shared" si="202"/>
        <v>10.3</v>
      </c>
      <c r="I820" s="118">
        <f t="shared" si="203"/>
        <v>5.15</v>
      </c>
    </row>
    <row r="821" spans="1:9">
      <c r="B821" s="54"/>
      <c r="C821" s="54"/>
      <c r="D821" s="54"/>
      <c r="E821" s="54"/>
      <c r="F821" s="151" t="s">
        <v>2</v>
      </c>
      <c r="G821" s="151"/>
      <c r="H821" s="151"/>
      <c r="I821" s="119">
        <f>SUM(I816:I820)</f>
        <v>186.51000000000002</v>
      </c>
    </row>
    <row r="822" spans="1:9">
      <c r="B822" s="54"/>
      <c r="C822" s="54"/>
      <c r="D822" s="154"/>
      <c r="E822" s="154"/>
      <c r="F822" s="55"/>
      <c r="G822" s="56"/>
      <c r="H822" s="56"/>
      <c r="I822" s="56"/>
    </row>
    <row r="823" spans="1:9">
      <c r="B823" s="109" t="s">
        <v>514</v>
      </c>
      <c r="C823" s="153" t="s">
        <v>515</v>
      </c>
      <c r="D823" s="153"/>
      <c r="E823" s="153"/>
      <c r="F823" s="153"/>
      <c r="G823" s="153"/>
      <c r="H823" s="153"/>
      <c r="I823" s="153"/>
    </row>
    <row r="824" spans="1:9">
      <c r="A824" s="4"/>
      <c r="B824" s="110" t="s">
        <v>771</v>
      </c>
      <c r="C824" s="111" t="s">
        <v>772</v>
      </c>
      <c r="D824" s="112" t="s">
        <v>773</v>
      </c>
      <c r="E824" s="112" t="s">
        <v>774</v>
      </c>
      <c r="F824" s="112" t="s">
        <v>775</v>
      </c>
      <c r="G824" s="113"/>
      <c r="H824" s="113" t="s">
        <v>776</v>
      </c>
      <c r="I824" s="113" t="s">
        <v>777</v>
      </c>
    </row>
    <row r="825" spans="1:9">
      <c r="B825" s="114" t="s">
        <v>475</v>
      </c>
      <c r="C825" s="115" t="s">
        <v>476</v>
      </c>
      <c r="D825" s="114" t="s">
        <v>179</v>
      </c>
      <c r="E825" s="114" t="s">
        <v>191</v>
      </c>
      <c r="F825" s="116">
        <v>1</v>
      </c>
      <c r="G825" s="117">
        <v>3.65</v>
      </c>
      <c r="H825" s="118">
        <f t="shared" ref="H825:H829" si="204">ROUND(G825-(G825*J$10),2)</f>
        <v>2.96</v>
      </c>
      <c r="I825" s="118">
        <f t="shared" ref="I825:I829" si="205">TRUNC(F825*H825,2)</f>
        <v>2.96</v>
      </c>
    </row>
    <row r="826" spans="1:9">
      <c r="B826" s="114" t="s">
        <v>216</v>
      </c>
      <c r="C826" s="115" t="s">
        <v>217</v>
      </c>
      <c r="D826" s="114" t="s">
        <v>179</v>
      </c>
      <c r="E826" s="114" t="s">
        <v>191</v>
      </c>
      <c r="F826" s="116">
        <v>1</v>
      </c>
      <c r="G826" s="117">
        <v>3.8</v>
      </c>
      <c r="H826" s="118">
        <f t="shared" si="204"/>
        <v>3.08</v>
      </c>
      <c r="I826" s="118">
        <f t="shared" si="205"/>
        <v>3.08</v>
      </c>
    </row>
    <row r="827" spans="1:9">
      <c r="B827" s="114" t="s">
        <v>516</v>
      </c>
      <c r="C827" s="115" t="s">
        <v>515</v>
      </c>
      <c r="D827" s="114" t="s">
        <v>179</v>
      </c>
      <c r="E827" s="114" t="s">
        <v>517</v>
      </c>
      <c r="F827" s="116">
        <v>1</v>
      </c>
      <c r="G827" s="117">
        <v>26.01</v>
      </c>
      <c r="H827" s="118">
        <f t="shared" si="204"/>
        <v>21.07</v>
      </c>
      <c r="I827" s="118">
        <f t="shared" si="205"/>
        <v>21.07</v>
      </c>
    </row>
    <row r="828" spans="1:9">
      <c r="B828" s="114" t="s">
        <v>480</v>
      </c>
      <c r="C828" s="115" t="s">
        <v>481</v>
      </c>
      <c r="D828" s="114" t="s">
        <v>179</v>
      </c>
      <c r="E828" s="114" t="s">
        <v>191</v>
      </c>
      <c r="F828" s="116">
        <v>1</v>
      </c>
      <c r="G828" s="117">
        <v>18.16</v>
      </c>
      <c r="H828" s="118">
        <f t="shared" si="204"/>
        <v>14.71</v>
      </c>
      <c r="I828" s="118">
        <f t="shared" si="205"/>
        <v>14.71</v>
      </c>
    </row>
    <row r="829" spans="1:9">
      <c r="B829" s="114" t="s">
        <v>222</v>
      </c>
      <c r="C829" s="115" t="s">
        <v>223</v>
      </c>
      <c r="D829" s="114" t="s">
        <v>179</v>
      </c>
      <c r="E829" s="114" t="s">
        <v>191</v>
      </c>
      <c r="F829" s="116">
        <v>1</v>
      </c>
      <c r="G829" s="117">
        <v>12.72</v>
      </c>
      <c r="H829" s="118">
        <f t="shared" si="204"/>
        <v>10.3</v>
      </c>
      <c r="I829" s="118">
        <f t="shared" si="205"/>
        <v>10.3</v>
      </c>
    </row>
    <row r="830" spans="1:9">
      <c r="B830" s="54"/>
      <c r="C830" s="54"/>
      <c r="D830" s="54"/>
      <c r="E830" s="54"/>
      <c r="F830" s="151" t="s">
        <v>2</v>
      </c>
      <c r="G830" s="151"/>
      <c r="H830" s="151"/>
      <c r="I830" s="119">
        <f>SUM(I825:I829)</f>
        <v>52.120000000000005</v>
      </c>
    </row>
    <row r="831" spans="1:9">
      <c r="B831" s="54"/>
      <c r="C831" s="54"/>
      <c r="D831" s="154"/>
      <c r="E831" s="154"/>
      <c r="F831" s="55"/>
      <c r="G831" s="56"/>
      <c r="H831" s="56"/>
      <c r="I831" s="56"/>
    </row>
    <row r="832" spans="1:9">
      <c r="B832" s="109">
        <v>2638</v>
      </c>
      <c r="C832" s="153" t="s">
        <v>992</v>
      </c>
      <c r="D832" s="153"/>
      <c r="E832" s="153"/>
      <c r="F832" s="153"/>
      <c r="G832" s="153"/>
      <c r="H832" s="153"/>
      <c r="I832" s="153"/>
    </row>
    <row r="833" spans="1:9">
      <c r="A833" s="4"/>
      <c r="B833" s="110" t="s">
        <v>771</v>
      </c>
      <c r="C833" s="111" t="s">
        <v>772</v>
      </c>
      <c r="D833" s="112" t="s">
        <v>773</v>
      </c>
      <c r="E833" s="112" t="s">
        <v>774</v>
      </c>
      <c r="F833" s="112" t="s">
        <v>775</v>
      </c>
      <c r="G833" s="113"/>
      <c r="H833" s="113" t="s">
        <v>776</v>
      </c>
      <c r="I833" s="113" t="s">
        <v>777</v>
      </c>
    </row>
    <row r="834" spans="1:9" ht="22.5">
      <c r="B834" s="114">
        <v>2638</v>
      </c>
      <c r="C834" s="115" t="s">
        <v>992</v>
      </c>
      <c r="D834" s="114" t="s">
        <v>7</v>
      </c>
      <c r="E834" s="114" t="s">
        <v>35</v>
      </c>
      <c r="F834" s="116">
        <v>1</v>
      </c>
      <c r="G834" s="117">
        <v>2.42</v>
      </c>
      <c r="H834" s="118">
        <f t="shared" ref="H834" si="206">ROUND(G834-(G834*J$10),2)</f>
        <v>1.96</v>
      </c>
      <c r="I834" s="118">
        <f t="shared" ref="I834" si="207">TRUNC(F834*H834,2)</f>
        <v>1.96</v>
      </c>
    </row>
    <row r="835" spans="1:9">
      <c r="B835" s="54"/>
      <c r="C835" s="54"/>
      <c r="D835" s="54"/>
      <c r="E835" s="54"/>
      <c r="F835" s="151" t="s">
        <v>2</v>
      </c>
      <c r="G835" s="151"/>
      <c r="H835" s="151"/>
      <c r="I835" s="119">
        <f>SUM(I834:I834)</f>
        <v>1.96</v>
      </c>
    </row>
    <row r="836" spans="1:9">
      <c r="B836" s="54"/>
      <c r="C836" s="54"/>
      <c r="D836" s="154"/>
      <c r="E836" s="154"/>
      <c r="F836" s="55"/>
      <c r="G836" s="56"/>
      <c r="H836" s="56"/>
      <c r="I836" s="56"/>
    </row>
    <row r="837" spans="1:9">
      <c r="B837" s="109">
        <v>2639</v>
      </c>
      <c r="C837" s="153" t="s">
        <v>993</v>
      </c>
      <c r="D837" s="153"/>
      <c r="E837" s="153"/>
      <c r="F837" s="153"/>
      <c r="G837" s="153"/>
      <c r="H837" s="153"/>
      <c r="I837" s="153"/>
    </row>
    <row r="838" spans="1:9">
      <c r="A838" s="4"/>
      <c r="B838" s="110" t="s">
        <v>771</v>
      </c>
      <c r="C838" s="111" t="s">
        <v>772</v>
      </c>
      <c r="D838" s="112" t="s">
        <v>773</v>
      </c>
      <c r="E838" s="112" t="s">
        <v>774</v>
      </c>
      <c r="F838" s="112" t="s">
        <v>775</v>
      </c>
      <c r="G838" s="113"/>
      <c r="H838" s="113" t="s">
        <v>776</v>
      </c>
      <c r="I838" s="113" t="s">
        <v>777</v>
      </c>
    </row>
    <row r="839" spans="1:9" ht="22.5">
      <c r="B839" s="114">
        <v>2639</v>
      </c>
      <c r="C839" s="115" t="s">
        <v>993</v>
      </c>
      <c r="D839" s="114" t="s">
        <v>7</v>
      </c>
      <c r="E839" s="114" t="s">
        <v>35</v>
      </c>
      <c r="F839" s="116">
        <v>1</v>
      </c>
      <c r="G839" s="117">
        <v>4.29</v>
      </c>
      <c r="H839" s="118">
        <f t="shared" ref="H839" si="208">ROUND(G839-(G839*J$10),2)</f>
        <v>3.47</v>
      </c>
      <c r="I839" s="118">
        <f t="shared" ref="I839" si="209">TRUNC(F839*H839,2)</f>
        <v>3.47</v>
      </c>
    </row>
    <row r="840" spans="1:9">
      <c r="B840" s="54"/>
      <c r="C840" s="54"/>
      <c r="D840" s="54"/>
      <c r="E840" s="54"/>
      <c r="F840" s="151" t="s">
        <v>2</v>
      </c>
      <c r="G840" s="151"/>
      <c r="H840" s="151"/>
      <c r="I840" s="119">
        <f>SUM(I839:I839)</f>
        <v>3.47</v>
      </c>
    </row>
    <row r="841" spans="1:9">
      <c r="B841" s="54"/>
      <c r="C841" s="54"/>
      <c r="D841" s="154"/>
      <c r="E841" s="154"/>
      <c r="F841" s="55"/>
      <c r="G841" s="56"/>
      <c r="H841" s="56"/>
      <c r="I841" s="56"/>
    </row>
    <row r="842" spans="1:9">
      <c r="B842" s="109">
        <v>4375</v>
      </c>
      <c r="C842" s="153" t="s">
        <v>994</v>
      </c>
      <c r="D842" s="153"/>
      <c r="E842" s="153"/>
      <c r="F842" s="153"/>
      <c r="G842" s="153"/>
      <c r="H842" s="153"/>
      <c r="I842" s="153"/>
    </row>
    <row r="843" spans="1:9">
      <c r="A843" s="4"/>
      <c r="B843" s="110" t="s">
        <v>771</v>
      </c>
      <c r="C843" s="111" t="s">
        <v>772</v>
      </c>
      <c r="D843" s="112" t="s">
        <v>773</v>
      </c>
      <c r="E843" s="112" t="s">
        <v>774</v>
      </c>
      <c r="F843" s="112" t="s">
        <v>775</v>
      </c>
      <c r="G843" s="113"/>
      <c r="H843" s="113" t="s">
        <v>776</v>
      </c>
      <c r="I843" s="113" t="s">
        <v>777</v>
      </c>
    </row>
    <row r="844" spans="1:9">
      <c r="B844" s="114">
        <v>4375</v>
      </c>
      <c r="C844" s="115" t="s">
        <v>994</v>
      </c>
      <c r="D844" s="114" t="s">
        <v>7</v>
      </c>
      <c r="E844" s="114" t="s">
        <v>35</v>
      </c>
      <c r="F844" s="116">
        <v>1</v>
      </c>
      <c r="G844" s="117">
        <v>0.12</v>
      </c>
      <c r="H844" s="118">
        <f t="shared" ref="H844" si="210">ROUND(G844-(G844*J$10),2)</f>
        <v>0.1</v>
      </c>
      <c r="I844" s="118">
        <f t="shared" ref="I844" si="211">TRUNC(F844*H844,2)</f>
        <v>0.1</v>
      </c>
    </row>
    <row r="845" spans="1:9">
      <c r="B845" s="54"/>
      <c r="C845" s="54"/>
      <c r="D845" s="54"/>
      <c r="E845" s="54"/>
      <c r="F845" s="151" t="s">
        <v>2</v>
      </c>
      <c r="G845" s="151"/>
      <c r="H845" s="151"/>
      <c r="I845" s="119">
        <f>SUM(I844)</f>
        <v>0.1</v>
      </c>
    </row>
    <row r="846" spans="1:9">
      <c r="B846" s="54"/>
      <c r="C846" s="54"/>
      <c r="D846" s="154"/>
      <c r="E846" s="154"/>
      <c r="F846" s="55"/>
      <c r="G846" s="56"/>
      <c r="H846" s="56"/>
      <c r="I846" s="56"/>
    </row>
    <row r="847" spans="1:9">
      <c r="B847" s="109" t="s">
        <v>519</v>
      </c>
      <c r="C847" s="153" t="s">
        <v>520</v>
      </c>
      <c r="D847" s="153"/>
      <c r="E847" s="153"/>
      <c r="F847" s="153"/>
      <c r="G847" s="153"/>
      <c r="H847" s="153"/>
      <c r="I847" s="153"/>
    </row>
    <row r="848" spans="1:9">
      <c r="A848" s="4"/>
      <c r="B848" s="110" t="s">
        <v>771</v>
      </c>
      <c r="C848" s="111" t="s">
        <v>772</v>
      </c>
      <c r="D848" s="112" t="s">
        <v>773</v>
      </c>
      <c r="E848" s="112" t="s">
        <v>774</v>
      </c>
      <c r="F848" s="112" t="s">
        <v>775</v>
      </c>
      <c r="G848" s="113"/>
      <c r="H848" s="113" t="s">
        <v>776</v>
      </c>
      <c r="I848" s="113" t="s">
        <v>777</v>
      </c>
    </row>
    <row r="849" spans="1:9" ht="22.5">
      <c r="B849" s="114" t="s">
        <v>519</v>
      </c>
      <c r="C849" s="115" t="s">
        <v>520</v>
      </c>
      <c r="D849" s="114" t="s">
        <v>7</v>
      </c>
      <c r="E849" s="114" t="s">
        <v>35</v>
      </c>
      <c r="F849" s="116">
        <v>1</v>
      </c>
      <c r="G849" s="117">
        <v>3.65</v>
      </c>
      <c r="H849" s="118">
        <f t="shared" ref="H849" si="212">ROUND(G849-(G849*J$10),2)</f>
        <v>2.96</v>
      </c>
      <c r="I849" s="118">
        <f t="shared" ref="I849" si="213">TRUNC(F849*H849,2)</f>
        <v>2.96</v>
      </c>
    </row>
    <row r="850" spans="1:9">
      <c r="B850" s="54"/>
      <c r="C850" s="54"/>
      <c r="D850" s="54"/>
      <c r="E850" s="54"/>
      <c r="F850" s="151" t="s">
        <v>2</v>
      </c>
      <c r="G850" s="151"/>
      <c r="H850" s="151"/>
      <c r="I850" s="119">
        <f>SUM(I849)</f>
        <v>2.96</v>
      </c>
    </row>
    <row r="851" spans="1:9">
      <c r="B851" s="54"/>
      <c r="C851" s="54"/>
      <c r="D851" s="154"/>
      <c r="E851" s="154"/>
      <c r="F851" s="55"/>
      <c r="G851" s="56"/>
      <c r="H851" s="56"/>
      <c r="I851" s="56"/>
    </row>
    <row r="852" spans="1:9">
      <c r="B852" s="109" t="s">
        <v>521</v>
      </c>
      <c r="C852" s="153" t="s">
        <v>522</v>
      </c>
      <c r="D852" s="153"/>
      <c r="E852" s="153"/>
      <c r="F852" s="153"/>
      <c r="G852" s="153"/>
      <c r="H852" s="153"/>
      <c r="I852" s="153"/>
    </row>
    <row r="853" spans="1:9">
      <c r="A853" s="4"/>
      <c r="B853" s="110" t="s">
        <v>771</v>
      </c>
      <c r="C853" s="111" t="s">
        <v>772</v>
      </c>
      <c r="D853" s="112" t="s">
        <v>773</v>
      </c>
      <c r="E853" s="112" t="s">
        <v>774</v>
      </c>
      <c r="F853" s="112" t="s">
        <v>775</v>
      </c>
      <c r="G853" s="113"/>
      <c r="H853" s="113" t="s">
        <v>776</v>
      </c>
      <c r="I853" s="113" t="s">
        <v>777</v>
      </c>
    </row>
    <row r="854" spans="1:9" ht="22.5">
      <c r="B854" s="114" t="s">
        <v>521</v>
      </c>
      <c r="C854" s="115" t="s">
        <v>522</v>
      </c>
      <c r="D854" s="114" t="s">
        <v>7</v>
      </c>
      <c r="E854" s="114" t="s">
        <v>35</v>
      </c>
      <c r="F854" s="116">
        <v>1</v>
      </c>
      <c r="G854" s="117">
        <v>4.1900000000000004</v>
      </c>
      <c r="H854" s="118">
        <f t="shared" ref="H854" si="214">ROUND(G854-(G854*J$10),2)</f>
        <v>3.39</v>
      </c>
      <c r="I854" s="118">
        <f t="shared" ref="I854" si="215">TRUNC(F854*H854,2)</f>
        <v>3.39</v>
      </c>
    </row>
    <row r="855" spans="1:9">
      <c r="B855" s="54"/>
      <c r="C855" s="54"/>
      <c r="D855" s="54"/>
      <c r="E855" s="54"/>
      <c r="F855" s="151" t="s">
        <v>2</v>
      </c>
      <c r="G855" s="151"/>
      <c r="H855" s="151"/>
      <c r="I855" s="119">
        <f>SUM(I854)</f>
        <v>3.39</v>
      </c>
    </row>
    <row r="856" spans="1:9">
      <c r="B856" s="54"/>
      <c r="C856" s="54"/>
      <c r="D856" s="154"/>
      <c r="E856" s="154"/>
      <c r="F856" s="55"/>
      <c r="G856" s="56"/>
      <c r="H856" s="56"/>
      <c r="I856" s="56"/>
    </row>
    <row r="857" spans="1:9">
      <c r="B857" s="109" t="s">
        <v>523</v>
      </c>
      <c r="C857" s="153" t="s">
        <v>524</v>
      </c>
      <c r="D857" s="153"/>
      <c r="E857" s="153"/>
      <c r="F857" s="153"/>
      <c r="G857" s="153"/>
      <c r="H857" s="153"/>
      <c r="I857" s="153"/>
    </row>
    <row r="858" spans="1:9">
      <c r="A858" s="4"/>
      <c r="B858" s="110" t="s">
        <v>771</v>
      </c>
      <c r="C858" s="111" t="s">
        <v>772</v>
      </c>
      <c r="D858" s="112" t="s">
        <v>773</v>
      </c>
      <c r="E858" s="112" t="s">
        <v>774</v>
      </c>
      <c r="F858" s="112" t="s">
        <v>775</v>
      </c>
      <c r="G858" s="113"/>
      <c r="H858" s="113" t="s">
        <v>776</v>
      </c>
      <c r="I858" s="113" t="s">
        <v>777</v>
      </c>
    </row>
    <row r="859" spans="1:9">
      <c r="B859" s="114" t="s">
        <v>525</v>
      </c>
      <c r="C859" s="115" t="s">
        <v>526</v>
      </c>
      <c r="D859" s="114" t="s">
        <v>7</v>
      </c>
      <c r="E859" s="114" t="s">
        <v>14</v>
      </c>
      <c r="F859" s="116">
        <v>1.0169999999999999</v>
      </c>
      <c r="G859" s="117">
        <v>8.39</v>
      </c>
      <c r="H859" s="118">
        <f t="shared" ref="H859" si="216">ROUND(G859-(G859*J$10),2)</f>
        <v>6.8</v>
      </c>
      <c r="I859" s="118">
        <f t="shared" ref="I859" si="217">TRUNC(F859*H859,2)</f>
        <v>6.91</v>
      </c>
    </row>
    <row r="860" spans="1:9">
      <c r="B860" s="114" t="s">
        <v>408</v>
      </c>
      <c r="C860" s="115" t="s">
        <v>409</v>
      </c>
      <c r="D860" s="114" t="s">
        <v>7</v>
      </c>
      <c r="E860" s="114" t="s">
        <v>27</v>
      </c>
      <c r="F860" s="116">
        <v>0.16200000000000001</v>
      </c>
      <c r="G860" s="117">
        <v>17.63</v>
      </c>
      <c r="H860" s="118">
        <f t="shared" ref="H860:H861" si="218">ROUND(G860-(G860*J$10),2)</f>
        <v>14.28</v>
      </c>
      <c r="I860" s="118">
        <f t="shared" ref="I860:I861" si="219">TRUNC(F860*H860,2)</f>
        <v>2.31</v>
      </c>
    </row>
    <row r="861" spans="1:9">
      <c r="B861" s="114" t="s">
        <v>410</v>
      </c>
      <c r="C861" s="115" t="s">
        <v>411</v>
      </c>
      <c r="D861" s="114" t="s">
        <v>7</v>
      </c>
      <c r="E861" s="114" t="s">
        <v>27</v>
      </c>
      <c r="F861" s="116">
        <v>0.16200000000000001</v>
      </c>
      <c r="G861" s="117">
        <v>22.26</v>
      </c>
      <c r="H861" s="118">
        <f t="shared" si="218"/>
        <v>18.03</v>
      </c>
      <c r="I861" s="118">
        <f t="shared" si="219"/>
        <v>2.92</v>
      </c>
    </row>
    <row r="862" spans="1:9">
      <c r="B862" s="54"/>
      <c r="C862" s="54"/>
      <c r="D862" s="54"/>
      <c r="E862" s="54"/>
      <c r="F862" s="151" t="s">
        <v>2</v>
      </c>
      <c r="G862" s="151"/>
      <c r="H862" s="151"/>
      <c r="I862" s="119">
        <f>SUM(I859:I861)</f>
        <v>12.14</v>
      </c>
    </row>
    <row r="863" spans="1:9">
      <c r="B863" s="54"/>
      <c r="C863" s="54"/>
      <c r="D863" s="154"/>
      <c r="E863" s="154"/>
      <c r="F863" s="55"/>
      <c r="G863" s="56"/>
      <c r="H863" s="56"/>
      <c r="I863" s="56"/>
    </row>
    <row r="864" spans="1:9" ht="27" customHeight="1">
      <c r="B864" s="109" t="s">
        <v>527</v>
      </c>
      <c r="C864" s="153" t="s">
        <v>528</v>
      </c>
      <c r="D864" s="153"/>
      <c r="E864" s="153"/>
      <c r="F864" s="153"/>
      <c r="G864" s="153"/>
      <c r="H864" s="153"/>
      <c r="I864" s="153"/>
    </row>
    <row r="865" spans="1:9">
      <c r="A865" s="4"/>
      <c r="B865" s="110" t="s">
        <v>771</v>
      </c>
      <c r="C865" s="111" t="s">
        <v>772</v>
      </c>
      <c r="D865" s="112" t="s">
        <v>773</v>
      </c>
      <c r="E865" s="112" t="s">
        <v>774</v>
      </c>
      <c r="F865" s="112" t="s">
        <v>775</v>
      </c>
      <c r="G865" s="113"/>
      <c r="H865" s="113" t="s">
        <v>776</v>
      </c>
      <c r="I865" s="113" t="s">
        <v>777</v>
      </c>
    </row>
    <row r="866" spans="1:9">
      <c r="B866" s="114" t="s">
        <v>529</v>
      </c>
      <c r="C866" s="115" t="s">
        <v>530</v>
      </c>
      <c r="D866" s="114" t="s">
        <v>7</v>
      </c>
      <c r="E866" s="114" t="s">
        <v>14</v>
      </c>
      <c r="F866" s="116">
        <v>1.1000000000000001</v>
      </c>
      <c r="G866" s="117">
        <v>12.85</v>
      </c>
      <c r="H866" s="118">
        <f t="shared" ref="H866:H868" si="220">ROUND(G866-(G866*J$10),2)</f>
        <v>10.41</v>
      </c>
      <c r="I866" s="118">
        <f t="shared" ref="I866:I868" si="221">TRUNC(F866*H866,2)</f>
        <v>11.45</v>
      </c>
    </row>
    <row r="867" spans="1:9">
      <c r="B867" s="114" t="s">
        <v>408</v>
      </c>
      <c r="C867" s="115" t="s">
        <v>409</v>
      </c>
      <c r="D867" s="114" t="s">
        <v>7</v>
      </c>
      <c r="E867" s="114" t="s">
        <v>27</v>
      </c>
      <c r="F867" s="116">
        <v>0.12</v>
      </c>
      <c r="G867" s="117">
        <v>17.63</v>
      </c>
      <c r="H867" s="118">
        <f t="shared" si="220"/>
        <v>14.28</v>
      </c>
      <c r="I867" s="118">
        <f t="shared" si="221"/>
        <v>1.71</v>
      </c>
    </row>
    <row r="868" spans="1:9">
      <c r="B868" s="114" t="s">
        <v>410</v>
      </c>
      <c r="C868" s="115" t="s">
        <v>411</v>
      </c>
      <c r="D868" s="114" t="s">
        <v>7</v>
      </c>
      <c r="E868" s="114" t="s">
        <v>27</v>
      </c>
      <c r="F868" s="116">
        <v>0.12</v>
      </c>
      <c r="G868" s="117">
        <v>22.26</v>
      </c>
      <c r="H868" s="118">
        <f t="shared" si="220"/>
        <v>18.03</v>
      </c>
      <c r="I868" s="118">
        <f t="shared" si="221"/>
        <v>2.16</v>
      </c>
    </row>
    <row r="869" spans="1:9">
      <c r="B869" s="54"/>
      <c r="C869" s="54"/>
      <c r="D869" s="54"/>
      <c r="E869" s="54"/>
      <c r="F869" s="151" t="s">
        <v>2</v>
      </c>
      <c r="G869" s="151"/>
      <c r="H869" s="151"/>
      <c r="I869" s="119">
        <f>SUM(I866:I868)</f>
        <v>15.32</v>
      </c>
    </row>
    <row r="870" spans="1:9">
      <c r="B870" s="54"/>
      <c r="C870" s="54"/>
      <c r="D870" s="154"/>
      <c r="E870" s="154"/>
      <c r="F870" s="55"/>
      <c r="G870" s="56"/>
      <c r="H870" s="56"/>
      <c r="I870" s="56"/>
    </row>
    <row r="871" spans="1:9">
      <c r="B871" s="109">
        <v>829</v>
      </c>
      <c r="C871" s="153" t="s">
        <v>996</v>
      </c>
      <c r="D871" s="153"/>
      <c r="E871" s="153"/>
      <c r="F871" s="153"/>
      <c r="G871" s="153"/>
      <c r="H871" s="153"/>
      <c r="I871" s="153"/>
    </row>
    <row r="872" spans="1:9">
      <c r="A872" s="4"/>
      <c r="B872" s="110" t="s">
        <v>771</v>
      </c>
      <c r="C872" s="111" t="s">
        <v>772</v>
      </c>
      <c r="D872" s="112" t="s">
        <v>773</v>
      </c>
      <c r="E872" s="112" t="s">
        <v>774</v>
      </c>
      <c r="F872" s="112" t="s">
        <v>775</v>
      </c>
      <c r="G872" s="113"/>
      <c r="H872" s="113" t="s">
        <v>776</v>
      </c>
      <c r="I872" s="113" t="s">
        <v>777</v>
      </c>
    </row>
    <row r="873" spans="1:9" ht="22.5">
      <c r="B873" s="114">
        <v>829</v>
      </c>
      <c r="C873" s="115" t="s">
        <v>996</v>
      </c>
      <c r="D873" s="114" t="s">
        <v>7</v>
      </c>
      <c r="E873" s="114" t="s">
        <v>35</v>
      </c>
      <c r="F873" s="116">
        <v>1</v>
      </c>
      <c r="G873" s="117">
        <v>1.1499999999999999</v>
      </c>
      <c r="H873" s="118">
        <f t="shared" ref="H873" si="222">ROUND(G873-(G873*J$10),2)</f>
        <v>0.93</v>
      </c>
      <c r="I873" s="118">
        <f t="shared" ref="I873" si="223">TRUNC(F873*H873,2)</f>
        <v>0.93</v>
      </c>
    </row>
    <row r="874" spans="1:9">
      <c r="B874" s="54"/>
      <c r="C874" s="54"/>
      <c r="D874" s="54"/>
      <c r="E874" s="54"/>
      <c r="F874" s="151" t="s">
        <v>2</v>
      </c>
      <c r="G874" s="151"/>
      <c r="H874" s="151"/>
      <c r="I874" s="119">
        <f>SUM(I873:I873)</f>
        <v>0.93</v>
      </c>
    </row>
    <row r="875" spans="1:9">
      <c r="B875" s="54"/>
      <c r="C875" s="54"/>
      <c r="D875" s="154"/>
      <c r="E875" s="154"/>
      <c r="F875" s="55"/>
      <c r="G875" s="56"/>
      <c r="H875" s="56"/>
      <c r="I875" s="56"/>
    </row>
    <row r="876" spans="1:9">
      <c r="B876" s="109" t="s">
        <v>535</v>
      </c>
      <c r="C876" s="153" t="s">
        <v>536</v>
      </c>
      <c r="D876" s="153"/>
      <c r="E876" s="153"/>
      <c r="F876" s="153"/>
      <c r="G876" s="153"/>
      <c r="H876" s="153"/>
      <c r="I876" s="153"/>
    </row>
    <row r="877" spans="1:9">
      <c r="A877" s="4"/>
      <c r="B877" s="110" t="s">
        <v>771</v>
      </c>
      <c r="C877" s="111" t="s">
        <v>772</v>
      </c>
      <c r="D877" s="112" t="s">
        <v>773</v>
      </c>
      <c r="E877" s="112" t="s">
        <v>774</v>
      </c>
      <c r="F877" s="112" t="s">
        <v>775</v>
      </c>
      <c r="G877" s="113"/>
      <c r="H877" s="113" t="s">
        <v>776</v>
      </c>
      <c r="I877" s="113" t="s">
        <v>777</v>
      </c>
    </row>
    <row r="878" spans="1:9">
      <c r="B878" s="114" t="s">
        <v>537</v>
      </c>
      <c r="C878" s="115" t="s">
        <v>538</v>
      </c>
      <c r="D878" s="114" t="s">
        <v>7</v>
      </c>
      <c r="E878" s="114" t="s">
        <v>35</v>
      </c>
      <c r="F878" s="116">
        <v>7.1000000000000004E-3</v>
      </c>
      <c r="G878" s="117">
        <v>51.47</v>
      </c>
      <c r="H878" s="118">
        <f t="shared" ref="H878:H883" si="224">ROUND(G878-(G878*J$10),2)</f>
        <v>41.69</v>
      </c>
      <c r="I878" s="118">
        <f t="shared" ref="I878:I883" si="225">TRUNC(F878*H878,2)</f>
        <v>0.28999999999999998</v>
      </c>
    </row>
    <row r="879" spans="1:9">
      <c r="B879" s="114" t="s">
        <v>539</v>
      </c>
      <c r="C879" s="115" t="s">
        <v>540</v>
      </c>
      <c r="D879" s="114" t="s">
        <v>7</v>
      </c>
      <c r="E879" s="114" t="s">
        <v>35</v>
      </c>
      <c r="F879" s="116">
        <v>1</v>
      </c>
      <c r="G879" s="117">
        <v>0.79</v>
      </c>
      <c r="H879" s="118">
        <f t="shared" si="224"/>
        <v>0.64</v>
      </c>
      <c r="I879" s="118">
        <f t="shared" si="225"/>
        <v>0.64</v>
      </c>
    </row>
    <row r="880" spans="1:9">
      <c r="B880" s="114" t="s">
        <v>541</v>
      </c>
      <c r="C880" s="115" t="s">
        <v>542</v>
      </c>
      <c r="D880" s="114" t="s">
        <v>7</v>
      </c>
      <c r="E880" s="114" t="s">
        <v>35</v>
      </c>
      <c r="F880" s="116">
        <v>3.3799999999999997E-2</v>
      </c>
      <c r="G880" s="117">
        <v>1.82</v>
      </c>
      <c r="H880" s="118">
        <f t="shared" si="224"/>
        <v>1.47</v>
      </c>
      <c r="I880" s="118">
        <f t="shared" si="225"/>
        <v>0.04</v>
      </c>
    </row>
    <row r="881" spans="1:9">
      <c r="B881" s="114" t="s">
        <v>543</v>
      </c>
      <c r="C881" s="115" t="s">
        <v>544</v>
      </c>
      <c r="D881" s="114" t="s">
        <v>7</v>
      </c>
      <c r="E881" s="114" t="s">
        <v>35</v>
      </c>
      <c r="F881" s="116">
        <v>8.0000000000000002E-3</v>
      </c>
      <c r="G881" s="117">
        <v>58.32</v>
      </c>
      <c r="H881" s="118">
        <f t="shared" si="224"/>
        <v>47.24</v>
      </c>
      <c r="I881" s="118">
        <f t="shared" si="225"/>
        <v>0.37</v>
      </c>
    </row>
    <row r="882" spans="1:9" ht="22.5">
      <c r="B882" s="114" t="s">
        <v>545</v>
      </c>
      <c r="C882" s="115" t="s">
        <v>546</v>
      </c>
      <c r="D882" s="114" t="s">
        <v>7</v>
      </c>
      <c r="E882" s="114" t="s">
        <v>27</v>
      </c>
      <c r="F882" s="116">
        <v>0.14199999999999999</v>
      </c>
      <c r="G882" s="117">
        <v>16.89</v>
      </c>
      <c r="H882" s="118">
        <f t="shared" si="224"/>
        <v>13.68</v>
      </c>
      <c r="I882" s="118">
        <f t="shared" si="225"/>
        <v>1.94</v>
      </c>
    </row>
    <row r="883" spans="1:9">
      <c r="B883" s="114" t="s">
        <v>547</v>
      </c>
      <c r="C883" s="115" t="s">
        <v>548</v>
      </c>
      <c r="D883" s="114" t="s">
        <v>7</v>
      </c>
      <c r="E883" s="114" t="s">
        <v>27</v>
      </c>
      <c r="F883" s="116">
        <v>0.14199999999999999</v>
      </c>
      <c r="G883" s="117">
        <v>21.47</v>
      </c>
      <c r="H883" s="118">
        <f t="shared" si="224"/>
        <v>17.39</v>
      </c>
      <c r="I883" s="118">
        <f t="shared" si="225"/>
        <v>2.46</v>
      </c>
    </row>
    <row r="884" spans="1:9">
      <c r="B884" s="54"/>
      <c r="C884" s="54"/>
      <c r="D884" s="54"/>
      <c r="E884" s="54"/>
      <c r="F884" s="151" t="s">
        <v>2</v>
      </c>
      <c r="G884" s="151"/>
      <c r="H884" s="151"/>
      <c r="I884" s="119">
        <f>SUM(I878:I883)</f>
        <v>5.74</v>
      </c>
    </row>
    <row r="885" spans="1:9">
      <c r="B885" s="54"/>
      <c r="C885" s="54"/>
      <c r="D885" s="154"/>
      <c r="E885" s="154"/>
      <c r="F885" s="55"/>
      <c r="G885" s="56"/>
      <c r="H885" s="56"/>
      <c r="I885" s="56"/>
    </row>
    <row r="886" spans="1:9">
      <c r="B886" s="109" t="s">
        <v>549</v>
      </c>
      <c r="C886" s="153" t="s">
        <v>550</v>
      </c>
      <c r="D886" s="153"/>
      <c r="E886" s="153"/>
      <c r="F886" s="153"/>
      <c r="G886" s="153"/>
      <c r="H886" s="153"/>
      <c r="I886" s="153"/>
    </row>
    <row r="887" spans="1:9">
      <c r="A887" s="4"/>
      <c r="B887" s="110" t="s">
        <v>771</v>
      </c>
      <c r="C887" s="111" t="s">
        <v>772</v>
      </c>
      <c r="D887" s="112" t="s">
        <v>773</v>
      </c>
      <c r="E887" s="112" t="s">
        <v>774</v>
      </c>
      <c r="F887" s="112" t="s">
        <v>775</v>
      </c>
      <c r="G887" s="113"/>
      <c r="H887" s="113" t="s">
        <v>776</v>
      </c>
      <c r="I887" s="113" t="s">
        <v>777</v>
      </c>
    </row>
    <row r="888" spans="1:9">
      <c r="B888" s="114" t="s">
        <v>537</v>
      </c>
      <c r="C888" s="115" t="s">
        <v>538</v>
      </c>
      <c r="D888" s="114" t="s">
        <v>7</v>
      </c>
      <c r="E888" s="114" t="s">
        <v>35</v>
      </c>
      <c r="F888" s="116">
        <v>9.4000000000000004E-3</v>
      </c>
      <c r="G888" s="117">
        <v>51.47</v>
      </c>
      <c r="H888" s="118">
        <f t="shared" ref="H888:H893" si="226">ROUND(G888-(G888*J$10),2)</f>
        <v>41.69</v>
      </c>
      <c r="I888" s="118">
        <f t="shared" ref="I888:I893" si="227">TRUNC(F888*H888,2)</f>
        <v>0.39</v>
      </c>
    </row>
    <row r="889" spans="1:9">
      <c r="B889" s="114" t="s">
        <v>551</v>
      </c>
      <c r="C889" s="115" t="s">
        <v>552</v>
      </c>
      <c r="D889" s="114" t="s">
        <v>7</v>
      </c>
      <c r="E889" s="114" t="s">
        <v>35</v>
      </c>
      <c r="F889" s="116">
        <v>1</v>
      </c>
      <c r="G889" s="117">
        <v>2.11</v>
      </c>
      <c r="H889" s="118">
        <f t="shared" si="226"/>
        <v>1.71</v>
      </c>
      <c r="I889" s="118">
        <f t="shared" si="227"/>
        <v>1.71</v>
      </c>
    </row>
    <row r="890" spans="1:9">
      <c r="B890" s="114" t="s">
        <v>541</v>
      </c>
      <c r="C890" s="115" t="s">
        <v>542</v>
      </c>
      <c r="D890" s="114" t="s">
        <v>7</v>
      </c>
      <c r="E890" s="114" t="s">
        <v>35</v>
      </c>
      <c r="F890" s="116">
        <v>4.0300000000000002E-2</v>
      </c>
      <c r="G890" s="117">
        <v>1.82</v>
      </c>
      <c r="H890" s="118">
        <f t="shared" si="226"/>
        <v>1.47</v>
      </c>
      <c r="I890" s="118">
        <f t="shared" si="227"/>
        <v>0.05</v>
      </c>
    </row>
    <row r="891" spans="1:9">
      <c r="B891" s="114" t="s">
        <v>543</v>
      </c>
      <c r="C891" s="115" t="s">
        <v>544</v>
      </c>
      <c r="D891" s="114" t="s">
        <v>7</v>
      </c>
      <c r="E891" s="114" t="s">
        <v>35</v>
      </c>
      <c r="F891" s="116">
        <v>1.0999999999999999E-2</v>
      </c>
      <c r="G891" s="117">
        <v>58.32</v>
      </c>
      <c r="H891" s="118">
        <f t="shared" si="226"/>
        <v>47.24</v>
      </c>
      <c r="I891" s="118">
        <f t="shared" si="227"/>
        <v>0.51</v>
      </c>
    </row>
    <row r="892" spans="1:9" ht="22.5">
      <c r="B892" s="114" t="s">
        <v>545</v>
      </c>
      <c r="C892" s="115" t="s">
        <v>546</v>
      </c>
      <c r="D892" s="114" t="s">
        <v>7</v>
      </c>
      <c r="E892" s="114" t="s">
        <v>27</v>
      </c>
      <c r="F892" s="116">
        <v>0.1812</v>
      </c>
      <c r="G892" s="117">
        <v>16.89</v>
      </c>
      <c r="H892" s="118">
        <f t="shared" si="226"/>
        <v>13.68</v>
      </c>
      <c r="I892" s="118">
        <f t="shared" si="227"/>
        <v>2.4700000000000002</v>
      </c>
    </row>
    <row r="893" spans="1:9">
      <c r="B893" s="114" t="s">
        <v>547</v>
      </c>
      <c r="C893" s="115" t="s">
        <v>548</v>
      </c>
      <c r="D893" s="114" t="s">
        <v>7</v>
      </c>
      <c r="E893" s="114" t="s">
        <v>27</v>
      </c>
      <c r="F893" s="116">
        <v>0.1812</v>
      </c>
      <c r="G893" s="117">
        <v>21.47</v>
      </c>
      <c r="H893" s="118">
        <f t="shared" si="226"/>
        <v>17.39</v>
      </c>
      <c r="I893" s="118">
        <f t="shared" si="227"/>
        <v>3.15</v>
      </c>
    </row>
    <row r="894" spans="1:9">
      <c r="B894" s="54"/>
      <c r="C894" s="54"/>
      <c r="D894" s="54"/>
      <c r="E894" s="54"/>
      <c r="F894" s="151" t="s">
        <v>2</v>
      </c>
      <c r="G894" s="151"/>
      <c r="H894" s="151"/>
      <c r="I894" s="119">
        <f>SUM(I888:I893)</f>
        <v>8.2800000000000011</v>
      </c>
    </row>
    <row r="895" spans="1:9">
      <c r="B895" s="54"/>
      <c r="C895" s="54"/>
      <c r="D895" s="154"/>
      <c r="E895" s="154"/>
      <c r="F895" s="55"/>
      <c r="G895" s="56"/>
      <c r="H895" s="56"/>
      <c r="I895" s="56"/>
    </row>
    <row r="896" spans="1:9" ht="23.25" customHeight="1">
      <c r="B896" s="109" t="s">
        <v>553</v>
      </c>
      <c r="C896" s="153" t="s">
        <v>554</v>
      </c>
      <c r="D896" s="153"/>
      <c r="E896" s="153"/>
      <c r="F896" s="153"/>
      <c r="G896" s="153"/>
      <c r="H896" s="153"/>
      <c r="I896" s="153"/>
    </row>
    <row r="897" spans="1:9">
      <c r="A897" s="4"/>
      <c r="B897" s="110" t="s">
        <v>771</v>
      </c>
      <c r="C897" s="111" t="s">
        <v>772</v>
      </c>
      <c r="D897" s="112" t="s">
        <v>773</v>
      </c>
      <c r="E897" s="112" t="s">
        <v>774</v>
      </c>
      <c r="F897" s="112" t="s">
        <v>775</v>
      </c>
      <c r="G897" s="113"/>
      <c r="H897" s="113" t="s">
        <v>776</v>
      </c>
      <c r="I897" s="113" t="s">
        <v>777</v>
      </c>
    </row>
    <row r="898" spans="1:9">
      <c r="B898" s="114" t="s">
        <v>537</v>
      </c>
      <c r="C898" s="115" t="s">
        <v>538</v>
      </c>
      <c r="D898" s="114" t="s">
        <v>7</v>
      </c>
      <c r="E898" s="114" t="s">
        <v>35</v>
      </c>
      <c r="F898" s="116">
        <v>5.8999999999999999E-3</v>
      </c>
      <c r="G898" s="117">
        <v>51.47</v>
      </c>
      <c r="H898" s="118">
        <f t="shared" ref="H898:H903" si="228">ROUND(G898-(G898*J$10),2)</f>
        <v>41.69</v>
      </c>
      <c r="I898" s="118">
        <f t="shared" ref="I898:I903" si="229">TRUNC(F898*H898,2)</f>
        <v>0.24</v>
      </c>
    </row>
    <row r="899" spans="1:9" ht="22.5">
      <c r="B899" s="114" t="s">
        <v>555</v>
      </c>
      <c r="C899" s="115" t="s">
        <v>556</v>
      </c>
      <c r="D899" s="114" t="s">
        <v>7</v>
      </c>
      <c r="E899" s="114" t="s">
        <v>35</v>
      </c>
      <c r="F899" s="116">
        <v>1</v>
      </c>
      <c r="G899" s="117">
        <v>9.23</v>
      </c>
      <c r="H899" s="118">
        <f t="shared" si="228"/>
        <v>7.48</v>
      </c>
      <c r="I899" s="118">
        <f t="shared" si="229"/>
        <v>7.48</v>
      </c>
    </row>
    <row r="900" spans="1:9">
      <c r="B900" s="114" t="s">
        <v>541</v>
      </c>
      <c r="C900" s="115" t="s">
        <v>542</v>
      </c>
      <c r="D900" s="114" t="s">
        <v>7</v>
      </c>
      <c r="E900" s="114" t="s">
        <v>35</v>
      </c>
      <c r="F900" s="116">
        <v>3.3799999999999997E-2</v>
      </c>
      <c r="G900" s="117">
        <v>1.82</v>
      </c>
      <c r="H900" s="118">
        <f t="shared" si="228"/>
        <v>1.47</v>
      </c>
      <c r="I900" s="118">
        <f t="shared" si="229"/>
        <v>0.04</v>
      </c>
    </row>
    <row r="901" spans="1:9">
      <c r="B901" s="114" t="s">
        <v>543</v>
      </c>
      <c r="C901" s="115" t="s">
        <v>544</v>
      </c>
      <c r="D901" s="114" t="s">
        <v>7</v>
      </c>
      <c r="E901" s="114" t="s">
        <v>35</v>
      </c>
      <c r="F901" s="116">
        <v>7.0000000000000001E-3</v>
      </c>
      <c r="G901" s="117">
        <v>58.32</v>
      </c>
      <c r="H901" s="118">
        <f t="shared" si="228"/>
        <v>47.24</v>
      </c>
      <c r="I901" s="118">
        <f t="shared" si="229"/>
        <v>0.33</v>
      </c>
    </row>
    <row r="902" spans="1:9" ht="22.5">
      <c r="B902" s="114" t="s">
        <v>545</v>
      </c>
      <c r="C902" s="115" t="s">
        <v>546</v>
      </c>
      <c r="D902" s="114" t="s">
        <v>7</v>
      </c>
      <c r="E902" s="114" t="s">
        <v>27</v>
      </c>
      <c r="F902" s="116">
        <v>0.1416</v>
      </c>
      <c r="G902" s="117">
        <v>16.89</v>
      </c>
      <c r="H902" s="118">
        <f t="shared" si="228"/>
        <v>13.68</v>
      </c>
      <c r="I902" s="118">
        <f t="shared" si="229"/>
        <v>1.93</v>
      </c>
    </row>
    <row r="903" spans="1:9">
      <c r="B903" s="114" t="s">
        <v>547</v>
      </c>
      <c r="C903" s="115" t="s">
        <v>548</v>
      </c>
      <c r="D903" s="114" t="s">
        <v>7</v>
      </c>
      <c r="E903" s="114" t="s">
        <v>27</v>
      </c>
      <c r="F903" s="116">
        <v>0.1416</v>
      </c>
      <c r="G903" s="117">
        <v>21.47</v>
      </c>
      <c r="H903" s="118">
        <f t="shared" si="228"/>
        <v>17.39</v>
      </c>
      <c r="I903" s="118">
        <f t="shared" si="229"/>
        <v>2.46</v>
      </c>
    </row>
    <row r="904" spans="1:9">
      <c r="B904" s="54"/>
      <c r="C904" s="54"/>
      <c r="D904" s="54"/>
      <c r="E904" s="54"/>
      <c r="F904" s="151" t="s">
        <v>2</v>
      </c>
      <c r="G904" s="151"/>
      <c r="H904" s="151"/>
      <c r="I904" s="119">
        <f>SUM(I898:I903)</f>
        <v>12.48</v>
      </c>
    </row>
    <row r="905" spans="1:9">
      <c r="B905" s="54"/>
      <c r="C905" s="54"/>
      <c r="D905" s="154"/>
      <c r="E905" s="154"/>
      <c r="F905" s="55"/>
      <c r="G905" s="56"/>
      <c r="H905" s="56"/>
      <c r="I905" s="56"/>
    </row>
    <row r="906" spans="1:9">
      <c r="B906" s="109" t="s">
        <v>557</v>
      </c>
      <c r="C906" s="153" t="s">
        <v>558</v>
      </c>
      <c r="D906" s="153"/>
      <c r="E906" s="153"/>
      <c r="F906" s="153"/>
      <c r="G906" s="153"/>
      <c r="H906" s="153"/>
      <c r="I906" s="153"/>
    </row>
    <row r="907" spans="1:9">
      <c r="A907" s="4"/>
      <c r="B907" s="110" t="s">
        <v>771</v>
      </c>
      <c r="C907" s="111" t="s">
        <v>772</v>
      </c>
      <c r="D907" s="112" t="s">
        <v>773</v>
      </c>
      <c r="E907" s="112" t="s">
        <v>774</v>
      </c>
      <c r="F907" s="112" t="s">
        <v>775</v>
      </c>
      <c r="G907" s="113"/>
      <c r="H907" s="113" t="s">
        <v>776</v>
      </c>
      <c r="I907" s="113" t="s">
        <v>777</v>
      </c>
    </row>
    <row r="908" spans="1:9">
      <c r="B908" s="114" t="s">
        <v>531</v>
      </c>
      <c r="C908" s="115" t="s">
        <v>532</v>
      </c>
      <c r="D908" s="114" t="s">
        <v>179</v>
      </c>
      <c r="E908" s="114" t="s">
        <v>191</v>
      </c>
      <c r="F908" s="116">
        <v>0.18</v>
      </c>
      <c r="G908" s="117">
        <v>3.73</v>
      </c>
      <c r="H908" s="118">
        <f t="shared" ref="H908:H914" si="230">ROUND(G908-(G908*J$10),2)</f>
        <v>3.02</v>
      </c>
      <c r="I908" s="118">
        <f t="shared" ref="I908:I914" si="231">TRUNC(F908*H908,2)</f>
        <v>0.54</v>
      </c>
    </row>
    <row r="909" spans="1:9">
      <c r="B909" s="114" t="s">
        <v>216</v>
      </c>
      <c r="C909" s="115" t="s">
        <v>217</v>
      </c>
      <c r="D909" s="114" t="s">
        <v>179</v>
      </c>
      <c r="E909" s="114" t="s">
        <v>191</v>
      </c>
      <c r="F909" s="116">
        <v>0.18</v>
      </c>
      <c r="G909" s="117">
        <v>3.8</v>
      </c>
      <c r="H909" s="118">
        <f t="shared" si="230"/>
        <v>3.08</v>
      </c>
      <c r="I909" s="118">
        <f t="shared" si="231"/>
        <v>0.55000000000000004</v>
      </c>
    </row>
    <row r="910" spans="1:9">
      <c r="B910" s="114" t="s">
        <v>559</v>
      </c>
      <c r="C910" s="115" t="s">
        <v>560</v>
      </c>
      <c r="D910" s="114" t="s">
        <v>179</v>
      </c>
      <c r="E910" s="114" t="s">
        <v>518</v>
      </c>
      <c r="F910" s="116">
        <v>6.0000000000000001E-3</v>
      </c>
      <c r="G910" s="117">
        <v>72.41</v>
      </c>
      <c r="H910" s="118">
        <f t="shared" si="230"/>
        <v>58.65</v>
      </c>
      <c r="I910" s="118">
        <f t="shared" si="231"/>
        <v>0.35</v>
      </c>
    </row>
    <row r="911" spans="1:9" ht="22.5">
      <c r="B911" s="114" t="s">
        <v>561</v>
      </c>
      <c r="C911" s="115" t="s">
        <v>562</v>
      </c>
      <c r="D911" s="114" t="s">
        <v>179</v>
      </c>
      <c r="E911" s="114" t="s">
        <v>183</v>
      </c>
      <c r="F911" s="116">
        <v>1</v>
      </c>
      <c r="G911" s="117">
        <v>4.3099999999999996</v>
      </c>
      <c r="H911" s="118">
        <f t="shared" si="230"/>
        <v>3.49</v>
      </c>
      <c r="I911" s="118">
        <f t="shared" si="231"/>
        <v>3.49</v>
      </c>
    </row>
    <row r="912" spans="1:9">
      <c r="B912" s="114" t="s">
        <v>563</v>
      </c>
      <c r="C912" s="115" t="s">
        <v>564</v>
      </c>
      <c r="D912" s="114" t="s">
        <v>179</v>
      </c>
      <c r="E912" s="114" t="s">
        <v>565</v>
      </c>
      <c r="F912" s="116">
        <v>0.01</v>
      </c>
      <c r="G912" s="117">
        <v>69.739999999999995</v>
      </c>
      <c r="H912" s="118">
        <f t="shared" si="230"/>
        <v>56.49</v>
      </c>
      <c r="I912" s="118">
        <f t="shared" si="231"/>
        <v>0.56000000000000005</v>
      </c>
    </row>
    <row r="913" spans="1:9">
      <c r="B913" s="114" t="s">
        <v>533</v>
      </c>
      <c r="C913" s="115" t="s">
        <v>534</v>
      </c>
      <c r="D913" s="114" t="s">
        <v>179</v>
      </c>
      <c r="E913" s="114" t="s">
        <v>191</v>
      </c>
      <c r="F913" s="116">
        <v>0.18</v>
      </c>
      <c r="G913" s="117">
        <v>18.16</v>
      </c>
      <c r="H913" s="118">
        <f t="shared" si="230"/>
        <v>14.71</v>
      </c>
      <c r="I913" s="118">
        <f t="shared" si="231"/>
        <v>2.64</v>
      </c>
    </row>
    <row r="914" spans="1:9">
      <c r="B914" s="114" t="s">
        <v>222</v>
      </c>
      <c r="C914" s="115" t="s">
        <v>223</v>
      </c>
      <c r="D914" s="114" t="s">
        <v>179</v>
      </c>
      <c r="E914" s="114" t="s">
        <v>191</v>
      </c>
      <c r="F914" s="116">
        <v>0.18</v>
      </c>
      <c r="G914" s="117">
        <v>12.72</v>
      </c>
      <c r="H914" s="118">
        <f t="shared" si="230"/>
        <v>10.3</v>
      </c>
      <c r="I914" s="118">
        <f t="shared" si="231"/>
        <v>1.85</v>
      </c>
    </row>
    <row r="915" spans="1:9">
      <c r="B915" s="54"/>
      <c r="C915" s="54"/>
      <c r="D915" s="54"/>
      <c r="E915" s="54"/>
      <c r="F915" s="151" t="s">
        <v>2</v>
      </c>
      <c r="G915" s="151"/>
      <c r="H915" s="151"/>
      <c r="I915" s="119">
        <f>SUM(I908:I914)</f>
        <v>9.98</v>
      </c>
    </row>
    <row r="916" spans="1:9">
      <c r="B916" s="54"/>
      <c r="C916" s="54"/>
      <c r="D916" s="154"/>
      <c r="E916" s="154"/>
      <c r="F916" s="55"/>
      <c r="G916" s="56"/>
      <c r="H916" s="56"/>
      <c r="I916" s="56"/>
    </row>
    <row r="917" spans="1:9">
      <c r="B917" s="109">
        <v>70</v>
      </c>
      <c r="C917" s="153" t="s">
        <v>997</v>
      </c>
      <c r="D917" s="153"/>
      <c r="E917" s="153"/>
      <c r="F917" s="153"/>
      <c r="G917" s="153"/>
      <c r="H917" s="153"/>
      <c r="I917" s="153"/>
    </row>
    <row r="918" spans="1:9">
      <c r="A918" s="4"/>
      <c r="B918" s="110" t="s">
        <v>771</v>
      </c>
      <c r="C918" s="111" t="s">
        <v>772</v>
      </c>
      <c r="D918" s="112" t="s">
        <v>773</v>
      </c>
      <c r="E918" s="112" t="s">
        <v>774</v>
      </c>
      <c r="F918" s="112" t="s">
        <v>775</v>
      </c>
      <c r="G918" s="113"/>
      <c r="H918" s="113" t="s">
        <v>776</v>
      </c>
      <c r="I918" s="113" t="s">
        <v>777</v>
      </c>
    </row>
    <row r="919" spans="1:9">
      <c r="B919" s="120" t="s">
        <v>537</v>
      </c>
      <c r="C919" s="121" t="s">
        <v>538</v>
      </c>
      <c r="D919" s="120" t="s">
        <v>7</v>
      </c>
      <c r="E919" s="120" t="s">
        <v>35</v>
      </c>
      <c r="F919" s="122">
        <v>5.8999999999999999E-3</v>
      </c>
      <c r="G919" s="117">
        <v>51.47</v>
      </c>
      <c r="H919" s="118">
        <f t="shared" ref="H919:H924" si="232">ROUND(G919-(G919*J$10),2)</f>
        <v>41.69</v>
      </c>
      <c r="I919" s="118">
        <f t="shared" ref="I919:I924" si="233">TRUNC(F919*H919,2)</f>
        <v>0.24</v>
      </c>
    </row>
    <row r="920" spans="1:9" ht="22.5">
      <c r="B920" s="120" t="s">
        <v>1063</v>
      </c>
      <c r="C920" s="121" t="s">
        <v>1064</v>
      </c>
      <c r="D920" s="120" t="s">
        <v>7</v>
      </c>
      <c r="E920" s="120" t="s">
        <v>35</v>
      </c>
      <c r="F920" s="122">
        <v>1</v>
      </c>
      <c r="G920" s="117">
        <v>10.86</v>
      </c>
      <c r="H920" s="118">
        <f t="shared" si="232"/>
        <v>8.8000000000000007</v>
      </c>
      <c r="I920" s="118">
        <f t="shared" si="233"/>
        <v>8.8000000000000007</v>
      </c>
    </row>
    <row r="921" spans="1:9">
      <c r="B921" s="120" t="s">
        <v>541</v>
      </c>
      <c r="C921" s="121" t="s">
        <v>542</v>
      </c>
      <c r="D921" s="120" t="s">
        <v>7</v>
      </c>
      <c r="E921" s="120" t="s">
        <v>35</v>
      </c>
      <c r="F921" s="122">
        <v>3.15E-2</v>
      </c>
      <c r="G921" s="117">
        <v>1.82</v>
      </c>
      <c r="H921" s="118">
        <f t="shared" si="232"/>
        <v>1.47</v>
      </c>
      <c r="I921" s="118">
        <f t="shared" si="233"/>
        <v>0.04</v>
      </c>
    </row>
    <row r="922" spans="1:9">
      <c r="B922" s="120" t="s">
        <v>543</v>
      </c>
      <c r="C922" s="121" t="s">
        <v>544</v>
      </c>
      <c r="D922" s="120" t="s">
        <v>7</v>
      </c>
      <c r="E922" s="120" t="s">
        <v>35</v>
      </c>
      <c r="F922" s="122">
        <v>7.0000000000000001E-3</v>
      </c>
      <c r="G922" s="117">
        <v>58.32</v>
      </c>
      <c r="H922" s="118">
        <f t="shared" si="232"/>
        <v>47.24</v>
      </c>
      <c r="I922" s="118">
        <f t="shared" si="233"/>
        <v>0.33</v>
      </c>
    </row>
    <row r="923" spans="1:9" ht="22.5">
      <c r="B923" s="120" t="s">
        <v>545</v>
      </c>
      <c r="C923" s="121" t="s">
        <v>546</v>
      </c>
      <c r="D923" s="120" t="s">
        <v>7</v>
      </c>
      <c r="E923" s="120" t="s">
        <v>27</v>
      </c>
      <c r="F923" s="122">
        <v>0.13120000000000001</v>
      </c>
      <c r="G923" s="117">
        <v>16.89</v>
      </c>
      <c r="H923" s="118">
        <f t="shared" si="232"/>
        <v>13.68</v>
      </c>
      <c r="I923" s="118">
        <f t="shared" si="233"/>
        <v>1.79</v>
      </c>
    </row>
    <row r="924" spans="1:9">
      <c r="B924" s="120" t="s">
        <v>547</v>
      </c>
      <c r="C924" s="121" t="s">
        <v>548</v>
      </c>
      <c r="D924" s="120" t="s">
        <v>7</v>
      </c>
      <c r="E924" s="120" t="s">
        <v>27</v>
      </c>
      <c r="F924" s="122">
        <v>0.13120000000000001</v>
      </c>
      <c r="G924" s="117">
        <v>21.47</v>
      </c>
      <c r="H924" s="118">
        <f t="shared" si="232"/>
        <v>17.39</v>
      </c>
      <c r="I924" s="118">
        <f t="shared" si="233"/>
        <v>2.2799999999999998</v>
      </c>
    </row>
    <row r="925" spans="1:9">
      <c r="B925" s="54"/>
      <c r="C925" s="54"/>
      <c r="D925" s="54"/>
      <c r="E925" s="54"/>
      <c r="F925" s="151" t="s">
        <v>2</v>
      </c>
      <c r="G925" s="151"/>
      <c r="H925" s="151"/>
      <c r="I925" s="119">
        <f>SUM(I919:I924)</f>
        <v>13.479999999999999</v>
      </c>
    </row>
    <row r="926" spans="1:9">
      <c r="B926" s="54"/>
      <c r="C926" s="54"/>
      <c r="D926" s="154"/>
      <c r="E926" s="154"/>
      <c r="F926" s="55"/>
      <c r="G926" s="56"/>
      <c r="H926" s="56"/>
      <c r="I926" s="56"/>
    </row>
    <row r="927" spans="1:9">
      <c r="B927" s="109" t="s">
        <v>566</v>
      </c>
      <c r="C927" s="153" t="s">
        <v>567</v>
      </c>
      <c r="D927" s="153"/>
      <c r="E927" s="153"/>
      <c r="F927" s="153"/>
      <c r="G927" s="153"/>
      <c r="H927" s="153"/>
      <c r="I927" s="153"/>
    </row>
    <row r="928" spans="1:9">
      <c r="A928" s="4"/>
      <c r="B928" s="110" t="s">
        <v>771</v>
      </c>
      <c r="C928" s="111" t="s">
        <v>772</v>
      </c>
      <c r="D928" s="112" t="s">
        <v>773</v>
      </c>
      <c r="E928" s="112" t="s">
        <v>774</v>
      </c>
      <c r="F928" s="112" t="s">
        <v>775</v>
      </c>
      <c r="G928" s="113"/>
      <c r="H928" s="113" t="s">
        <v>776</v>
      </c>
      <c r="I928" s="113" t="s">
        <v>777</v>
      </c>
    </row>
    <row r="929" spans="1:9">
      <c r="B929" s="114" t="s">
        <v>541</v>
      </c>
      <c r="C929" s="115" t="s">
        <v>542</v>
      </c>
      <c r="D929" s="114" t="s">
        <v>7</v>
      </c>
      <c r="E929" s="114" t="s">
        <v>35</v>
      </c>
      <c r="F929" s="116">
        <v>8.8599999999999998E-2</v>
      </c>
      <c r="G929" s="117">
        <v>1.82</v>
      </c>
      <c r="H929" s="118">
        <f t="shared" ref="H929:H932" si="234">ROUND(G929-(G929*J$10),2)</f>
        <v>1.47</v>
      </c>
      <c r="I929" s="118">
        <f t="shared" ref="I929:I932" si="235">TRUNC(F929*H929,2)</f>
        <v>0.13</v>
      </c>
    </row>
    <row r="930" spans="1:9">
      <c r="B930" s="114" t="s">
        <v>568</v>
      </c>
      <c r="C930" s="115" t="s">
        <v>569</v>
      </c>
      <c r="D930" s="114" t="s">
        <v>7</v>
      </c>
      <c r="E930" s="114" t="s">
        <v>14</v>
      </c>
      <c r="F930" s="116">
        <v>1.0489999999999999</v>
      </c>
      <c r="G930" s="117">
        <v>3.45</v>
      </c>
      <c r="H930" s="118">
        <f t="shared" si="234"/>
        <v>2.79</v>
      </c>
      <c r="I930" s="118">
        <f t="shared" si="235"/>
        <v>2.92</v>
      </c>
    </row>
    <row r="931" spans="1:9" ht="22.5">
      <c r="B931" s="114" t="s">
        <v>545</v>
      </c>
      <c r="C931" s="115" t="s">
        <v>546</v>
      </c>
      <c r="D931" s="114" t="s">
        <v>7</v>
      </c>
      <c r="E931" s="114" t="s">
        <v>27</v>
      </c>
      <c r="F931" s="116">
        <v>0.38</v>
      </c>
      <c r="G931" s="117">
        <v>16.89</v>
      </c>
      <c r="H931" s="118">
        <f t="shared" si="234"/>
        <v>13.68</v>
      </c>
      <c r="I931" s="118">
        <f t="shared" si="235"/>
        <v>5.19</v>
      </c>
    </row>
    <row r="932" spans="1:9">
      <c r="B932" s="114" t="s">
        <v>547</v>
      </c>
      <c r="C932" s="115" t="s">
        <v>548</v>
      </c>
      <c r="D932" s="114" t="s">
        <v>7</v>
      </c>
      <c r="E932" s="114" t="s">
        <v>27</v>
      </c>
      <c r="F932" s="116">
        <v>0.38</v>
      </c>
      <c r="G932" s="117">
        <v>21.47</v>
      </c>
      <c r="H932" s="118">
        <f t="shared" si="234"/>
        <v>17.39</v>
      </c>
      <c r="I932" s="118">
        <f t="shared" si="235"/>
        <v>6.6</v>
      </c>
    </row>
    <row r="933" spans="1:9">
      <c r="B933" s="54"/>
      <c r="C933" s="54"/>
      <c r="D933" s="54"/>
      <c r="E933" s="54"/>
      <c r="F933" s="151" t="s">
        <v>2</v>
      </c>
      <c r="G933" s="151"/>
      <c r="H933" s="151"/>
      <c r="I933" s="119">
        <f>SUM(I929:I932)</f>
        <v>14.84</v>
      </c>
    </row>
    <row r="934" spans="1:9">
      <c r="B934" s="54"/>
      <c r="C934" s="54"/>
      <c r="D934" s="154"/>
      <c r="E934" s="154"/>
      <c r="F934" s="55"/>
      <c r="G934" s="56"/>
      <c r="H934" s="56"/>
      <c r="I934" s="56"/>
    </row>
    <row r="935" spans="1:9">
      <c r="B935" s="109" t="s">
        <v>570</v>
      </c>
      <c r="C935" s="153" t="s">
        <v>571</v>
      </c>
      <c r="D935" s="153"/>
      <c r="E935" s="153"/>
      <c r="F935" s="153"/>
      <c r="G935" s="153"/>
      <c r="H935" s="153"/>
      <c r="I935" s="153"/>
    </row>
    <row r="936" spans="1:9">
      <c r="A936" s="4"/>
      <c r="B936" s="110" t="s">
        <v>771</v>
      </c>
      <c r="C936" s="111" t="s">
        <v>772</v>
      </c>
      <c r="D936" s="112" t="s">
        <v>773</v>
      </c>
      <c r="E936" s="112" t="s">
        <v>774</v>
      </c>
      <c r="F936" s="112" t="s">
        <v>775</v>
      </c>
      <c r="G936" s="113"/>
      <c r="H936" s="113" t="s">
        <v>776</v>
      </c>
      <c r="I936" s="113" t="s">
        <v>777</v>
      </c>
    </row>
    <row r="937" spans="1:9">
      <c r="B937" s="114" t="s">
        <v>541</v>
      </c>
      <c r="C937" s="115" t="s">
        <v>542</v>
      </c>
      <c r="D937" s="114" t="s">
        <v>7</v>
      </c>
      <c r="E937" s="114" t="s">
        <v>35</v>
      </c>
      <c r="F937" s="116">
        <v>0.104</v>
      </c>
      <c r="G937" s="117">
        <v>1.82</v>
      </c>
      <c r="H937" s="118">
        <f t="shared" ref="H937:H940" si="236">ROUND(G937-(G937*J$10),2)</f>
        <v>1.47</v>
      </c>
      <c r="I937" s="118">
        <f t="shared" ref="I937:I940" si="237">TRUNC(F937*H937,2)</f>
        <v>0.15</v>
      </c>
    </row>
    <row r="938" spans="1:9">
      <c r="B938" s="114" t="s">
        <v>572</v>
      </c>
      <c r="C938" s="115" t="s">
        <v>573</v>
      </c>
      <c r="D938" s="114" t="s">
        <v>7</v>
      </c>
      <c r="E938" s="114" t="s">
        <v>14</v>
      </c>
      <c r="F938" s="116">
        <v>1.0492999999999999</v>
      </c>
      <c r="G938" s="117">
        <v>9.15</v>
      </c>
      <c r="H938" s="118">
        <f t="shared" si="236"/>
        <v>7.41</v>
      </c>
      <c r="I938" s="118">
        <f t="shared" si="237"/>
        <v>7.77</v>
      </c>
    </row>
    <row r="939" spans="1:9" ht="22.5">
      <c r="B939" s="114" t="s">
        <v>545</v>
      </c>
      <c r="C939" s="115" t="s">
        <v>546</v>
      </c>
      <c r="D939" s="114" t="s">
        <v>7</v>
      </c>
      <c r="E939" s="114" t="s">
        <v>27</v>
      </c>
      <c r="F939" s="116">
        <v>0.45300000000000001</v>
      </c>
      <c r="G939" s="117">
        <v>16.89</v>
      </c>
      <c r="H939" s="118">
        <f t="shared" si="236"/>
        <v>13.68</v>
      </c>
      <c r="I939" s="118">
        <f t="shared" si="237"/>
        <v>6.19</v>
      </c>
    </row>
    <row r="940" spans="1:9">
      <c r="B940" s="114" t="s">
        <v>547</v>
      </c>
      <c r="C940" s="115" t="s">
        <v>548</v>
      </c>
      <c r="D940" s="114" t="s">
        <v>7</v>
      </c>
      <c r="E940" s="114" t="s">
        <v>27</v>
      </c>
      <c r="F940" s="116">
        <v>0.45300000000000001</v>
      </c>
      <c r="G940" s="117">
        <v>21.47</v>
      </c>
      <c r="H940" s="118">
        <f t="shared" si="236"/>
        <v>17.39</v>
      </c>
      <c r="I940" s="118">
        <f t="shared" si="237"/>
        <v>7.87</v>
      </c>
    </row>
    <row r="941" spans="1:9">
      <c r="B941" s="54"/>
      <c r="C941" s="54"/>
      <c r="D941" s="54"/>
      <c r="E941" s="54"/>
      <c r="F941" s="151" t="s">
        <v>2</v>
      </c>
      <c r="G941" s="151"/>
      <c r="H941" s="151"/>
      <c r="I941" s="119">
        <f>SUM(I937:I940)</f>
        <v>21.98</v>
      </c>
    </row>
    <row r="942" spans="1:9">
      <c r="B942" s="54"/>
      <c r="C942" s="54"/>
      <c r="D942" s="154"/>
      <c r="E942" s="154"/>
      <c r="F942" s="55"/>
      <c r="G942" s="56"/>
      <c r="H942" s="56"/>
      <c r="I942" s="56"/>
    </row>
    <row r="943" spans="1:9">
      <c r="B943" s="109" t="s">
        <v>574</v>
      </c>
      <c r="C943" s="153" t="s">
        <v>575</v>
      </c>
      <c r="D943" s="153"/>
      <c r="E943" s="153"/>
      <c r="F943" s="153"/>
      <c r="G943" s="153"/>
      <c r="H943" s="153"/>
      <c r="I943" s="153"/>
    </row>
    <row r="944" spans="1:9">
      <c r="A944" s="4"/>
      <c r="B944" s="110" t="s">
        <v>771</v>
      </c>
      <c r="C944" s="111" t="s">
        <v>772</v>
      </c>
      <c r="D944" s="112" t="s">
        <v>773</v>
      </c>
      <c r="E944" s="112" t="s">
        <v>774</v>
      </c>
      <c r="F944" s="112" t="s">
        <v>775</v>
      </c>
      <c r="G944" s="113"/>
      <c r="H944" s="113" t="s">
        <v>776</v>
      </c>
      <c r="I944" s="113" t="s">
        <v>777</v>
      </c>
    </row>
    <row r="945" spans="1:9">
      <c r="B945" s="114" t="s">
        <v>537</v>
      </c>
      <c r="C945" s="115" t="s">
        <v>538</v>
      </c>
      <c r="D945" s="114" t="s">
        <v>7</v>
      </c>
      <c r="E945" s="114" t="s">
        <v>35</v>
      </c>
      <c r="F945" s="116">
        <v>0.01</v>
      </c>
      <c r="G945" s="117">
        <v>51.47</v>
      </c>
      <c r="H945" s="118">
        <f t="shared" ref="H945:H950" si="238">ROUND(G945-(G945*J$10),2)</f>
        <v>41.69</v>
      </c>
      <c r="I945" s="118">
        <f t="shared" ref="I945:I950" si="239">TRUNC(F945*H945,2)</f>
        <v>0.41</v>
      </c>
    </row>
    <row r="946" spans="1:9">
      <c r="B946" s="114" t="s">
        <v>541</v>
      </c>
      <c r="C946" s="115" t="s">
        <v>542</v>
      </c>
      <c r="D946" s="114" t="s">
        <v>7</v>
      </c>
      <c r="E946" s="114" t="s">
        <v>35</v>
      </c>
      <c r="F946" s="116">
        <v>5.0700000000000002E-2</v>
      </c>
      <c r="G946" s="117">
        <v>1.82</v>
      </c>
      <c r="H946" s="118">
        <f t="shared" si="238"/>
        <v>1.47</v>
      </c>
      <c r="I946" s="118">
        <f t="shared" si="239"/>
        <v>7.0000000000000007E-2</v>
      </c>
    </row>
    <row r="947" spans="1:9">
      <c r="B947" s="114" t="s">
        <v>543</v>
      </c>
      <c r="C947" s="115" t="s">
        <v>544</v>
      </c>
      <c r="D947" s="114" t="s">
        <v>7</v>
      </c>
      <c r="E947" s="114" t="s">
        <v>35</v>
      </c>
      <c r="F947" s="116">
        <v>0.01</v>
      </c>
      <c r="G947" s="117">
        <v>58.32</v>
      </c>
      <c r="H947" s="118">
        <f t="shared" si="238"/>
        <v>47.24</v>
      </c>
      <c r="I947" s="118">
        <f t="shared" si="239"/>
        <v>0.47</v>
      </c>
    </row>
    <row r="948" spans="1:9">
      <c r="B948" s="114" t="s">
        <v>576</v>
      </c>
      <c r="C948" s="115" t="s">
        <v>577</v>
      </c>
      <c r="D948" s="114" t="s">
        <v>7</v>
      </c>
      <c r="E948" s="114" t="s">
        <v>35</v>
      </c>
      <c r="F948" s="116">
        <v>1</v>
      </c>
      <c r="G948" s="117">
        <v>1.1299999999999999</v>
      </c>
      <c r="H948" s="118">
        <f t="shared" si="238"/>
        <v>0.92</v>
      </c>
      <c r="I948" s="118">
        <f t="shared" si="239"/>
        <v>0.92</v>
      </c>
    </row>
    <row r="949" spans="1:9" ht="22.5">
      <c r="B949" s="114" t="s">
        <v>545</v>
      </c>
      <c r="C949" s="115" t="s">
        <v>546</v>
      </c>
      <c r="D949" s="114" t="s">
        <v>7</v>
      </c>
      <c r="E949" s="114" t="s">
        <v>27</v>
      </c>
      <c r="F949" s="116">
        <v>0.2</v>
      </c>
      <c r="G949" s="117">
        <v>16.89</v>
      </c>
      <c r="H949" s="118">
        <f t="shared" si="238"/>
        <v>13.68</v>
      </c>
      <c r="I949" s="118">
        <f t="shared" si="239"/>
        <v>2.73</v>
      </c>
    </row>
    <row r="950" spans="1:9">
      <c r="B950" s="114" t="s">
        <v>547</v>
      </c>
      <c r="C950" s="115" t="s">
        <v>548</v>
      </c>
      <c r="D950" s="114" t="s">
        <v>7</v>
      </c>
      <c r="E950" s="114" t="s">
        <v>27</v>
      </c>
      <c r="F950" s="116">
        <v>0.2</v>
      </c>
      <c r="G950" s="117">
        <v>21.47</v>
      </c>
      <c r="H950" s="118">
        <f t="shared" si="238"/>
        <v>17.39</v>
      </c>
      <c r="I950" s="118">
        <f t="shared" si="239"/>
        <v>3.47</v>
      </c>
    </row>
    <row r="951" spans="1:9">
      <c r="B951" s="54"/>
      <c r="C951" s="54"/>
      <c r="D951" s="54"/>
      <c r="E951" s="54"/>
      <c r="F951" s="151" t="s">
        <v>2</v>
      </c>
      <c r="G951" s="151"/>
      <c r="H951" s="151"/>
      <c r="I951" s="119">
        <f>SUM(I945:I950)</f>
        <v>8.07</v>
      </c>
    </row>
    <row r="952" spans="1:9">
      <c r="B952" s="54"/>
      <c r="C952" s="54"/>
      <c r="D952" s="154"/>
      <c r="E952" s="154"/>
      <c r="F952" s="55"/>
      <c r="G952" s="56"/>
      <c r="H952" s="56"/>
      <c r="I952" s="56"/>
    </row>
    <row r="953" spans="1:9">
      <c r="B953" s="109" t="s">
        <v>578</v>
      </c>
      <c r="C953" s="153" t="s">
        <v>579</v>
      </c>
      <c r="D953" s="153"/>
      <c r="E953" s="153"/>
      <c r="F953" s="153"/>
      <c r="G953" s="153"/>
      <c r="H953" s="153"/>
      <c r="I953" s="153"/>
    </row>
    <row r="954" spans="1:9">
      <c r="A954" s="4"/>
      <c r="B954" s="110" t="s">
        <v>771</v>
      </c>
      <c r="C954" s="111" t="s">
        <v>772</v>
      </c>
      <c r="D954" s="112" t="s">
        <v>773</v>
      </c>
      <c r="E954" s="112" t="s">
        <v>774</v>
      </c>
      <c r="F954" s="112" t="s">
        <v>775</v>
      </c>
      <c r="G954" s="113"/>
      <c r="H954" s="113" t="s">
        <v>776</v>
      </c>
      <c r="I954" s="113" t="s">
        <v>777</v>
      </c>
    </row>
    <row r="955" spans="1:9">
      <c r="B955" s="114" t="s">
        <v>537</v>
      </c>
      <c r="C955" s="115" t="s">
        <v>538</v>
      </c>
      <c r="D955" s="114" t="s">
        <v>7</v>
      </c>
      <c r="E955" s="114" t="s">
        <v>35</v>
      </c>
      <c r="F955" s="116">
        <v>1.41E-2</v>
      </c>
      <c r="G955" s="117">
        <v>51.47</v>
      </c>
      <c r="H955" s="118">
        <f t="shared" ref="H955:H960" si="240">ROUND(G955-(G955*J$10),2)</f>
        <v>41.69</v>
      </c>
      <c r="I955" s="118">
        <f t="shared" ref="I955:I960" si="241">TRUNC(F955*H955,2)</f>
        <v>0.57999999999999996</v>
      </c>
    </row>
    <row r="956" spans="1:9">
      <c r="B956" s="114" t="s">
        <v>541</v>
      </c>
      <c r="C956" s="115" t="s">
        <v>542</v>
      </c>
      <c r="D956" s="114" t="s">
        <v>7</v>
      </c>
      <c r="E956" s="114" t="s">
        <v>35</v>
      </c>
      <c r="F956" s="116">
        <v>6.0499999999999998E-2</v>
      </c>
      <c r="G956" s="117">
        <v>1.82</v>
      </c>
      <c r="H956" s="118">
        <f t="shared" si="240"/>
        <v>1.47</v>
      </c>
      <c r="I956" s="118">
        <f t="shared" si="241"/>
        <v>0.08</v>
      </c>
    </row>
    <row r="957" spans="1:9">
      <c r="B957" s="114" t="s">
        <v>543</v>
      </c>
      <c r="C957" s="115" t="s">
        <v>544</v>
      </c>
      <c r="D957" s="114" t="s">
        <v>7</v>
      </c>
      <c r="E957" s="114" t="s">
        <v>35</v>
      </c>
      <c r="F957" s="116">
        <v>1.6500000000000001E-2</v>
      </c>
      <c r="G957" s="117">
        <v>58.32</v>
      </c>
      <c r="H957" s="118">
        <f t="shared" si="240"/>
        <v>47.24</v>
      </c>
      <c r="I957" s="118">
        <f t="shared" si="241"/>
        <v>0.77</v>
      </c>
    </row>
    <row r="958" spans="1:9">
      <c r="B958" s="114" t="s">
        <v>580</v>
      </c>
      <c r="C958" s="115" t="s">
        <v>581</v>
      </c>
      <c r="D958" s="114" t="s">
        <v>7</v>
      </c>
      <c r="E958" s="114" t="s">
        <v>35</v>
      </c>
      <c r="F958" s="116">
        <v>1</v>
      </c>
      <c r="G958" s="117">
        <v>4.47</v>
      </c>
      <c r="H958" s="118">
        <f t="shared" si="240"/>
        <v>3.62</v>
      </c>
      <c r="I958" s="118">
        <f t="shared" si="241"/>
        <v>3.62</v>
      </c>
    </row>
    <row r="959" spans="1:9" ht="22.5">
      <c r="B959" s="114" t="s">
        <v>545</v>
      </c>
      <c r="C959" s="115" t="s">
        <v>546</v>
      </c>
      <c r="D959" s="114" t="s">
        <v>7</v>
      </c>
      <c r="E959" s="114" t="s">
        <v>27</v>
      </c>
      <c r="F959" s="116">
        <v>0.24</v>
      </c>
      <c r="G959" s="117">
        <v>16.89</v>
      </c>
      <c r="H959" s="118">
        <f t="shared" si="240"/>
        <v>13.68</v>
      </c>
      <c r="I959" s="118">
        <f t="shared" si="241"/>
        <v>3.28</v>
      </c>
    </row>
    <row r="960" spans="1:9">
      <c r="B960" s="114" t="s">
        <v>547</v>
      </c>
      <c r="C960" s="115" t="s">
        <v>548</v>
      </c>
      <c r="D960" s="114" t="s">
        <v>7</v>
      </c>
      <c r="E960" s="114" t="s">
        <v>27</v>
      </c>
      <c r="F960" s="116">
        <v>0.24</v>
      </c>
      <c r="G960" s="117">
        <v>21.47</v>
      </c>
      <c r="H960" s="118">
        <f t="shared" si="240"/>
        <v>17.39</v>
      </c>
      <c r="I960" s="118">
        <f t="shared" si="241"/>
        <v>4.17</v>
      </c>
    </row>
    <row r="961" spans="1:9">
      <c r="B961" s="54"/>
      <c r="C961" s="54"/>
      <c r="D961" s="54"/>
      <c r="E961" s="54"/>
      <c r="F961" s="151" t="s">
        <v>2</v>
      </c>
      <c r="G961" s="151"/>
      <c r="H961" s="151"/>
      <c r="I961" s="119">
        <f>SUM(I955:I960)</f>
        <v>12.5</v>
      </c>
    </row>
    <row r="962" spans="1:9">
      <c r="B962" s="54"/>
      <c r="C962" s="54"/>
      <c r="D962" s="154"/>
      <c r="E962" s="154"/>
      <c r="F962" s="55"/>
      <c r="G962" s="56"/>
      <c r="H962" s="56"/>
      <c r="I962" s="56"/>
    </row>
    <row r="963" spans="1:9">
      <c r="B963" s="109" t="s">
        <v>582</v>
      </c>
      <c r="C963" s="153" t="s">
        <v>583</v>
      </c>
      <c r="D963" s="153"/>
      <c r="E963" s="153"/>
      <c r="F963" s="153"/>
      <c r="G963" s="153"/>
      <c r="H963" s="153"/>
      <c r="I963" s="153"/>
    </row>
    <row r="964" spans="1:9">
      <c r="A964" s="4"/>
      <c r="B964" s="110" t="s">
        <v>771</v>
      </c>
      <c r="C964" s="111" t="s">
        <v>772</v>
      </c>
      <c r="D964" s="112" t="s">
        <v>773</v>
      </c>
      <c r="E964" s="112" t="s">
        <v>774</v>
      </c>
      <c r="F964" s="112" t="s">
        <v>775</v>
      </c>
      <c r="G964" s="113"/>
      <c r="H964" s="113" t="s">
        <v>776</v>
      </c>
      <c r="I964" s="113" t="s">
        <v>777</v>
      </c>
    </row>
    <row r="965" spans="1:9">
      <c r="B965" s="114" t="s">
        <v>537</v>
      </c>
      <c r="C965" s="115" t="s">
        <v>538</v>
      </c>
      <c r="D965" s="114" t="s">
        <v>7</v>
      </c>
      <c r="E965" s="114" t="s">
        <v>35</v>
      </c>
      <c r="F965" s="116">
        <v>8.8000000000000005E-3</v>
      </c>
      <c r="G965" s="117">
        <v>51.47</v>
      </c>
      <c r="H965" s="118">
        <f t="shared" ref="H965:H970" si="242">ROUND(G965-(G965*J$10),2)</f>
        <v>41.69</v>
      </c>
      <c r="I965" s="118">
        <f t="shared" ref="I965:I970" si="243">TRUNC(F965*H965,2)</f>
        <v>0.36</v>
      </c>
    </row>
    <row r="966" spans="1:9">
      <c r="B966" s="114" t="s">
        <v>541</v>
      </c>
      <c r="C966" s="115" t="s">
        <v>542</v>
      </c>
      <c r="D966" s="114" t="s">
        <v>7</v>
      </c>
      <c r="E966" s="114" t="s">
        <v>35</v>
      </c>
      <c r="F966" s="116">
        <v>4.3200000000000002E-2</v>
      </c>
      <c r="G966" s="117">
        <v>1.82</v>
      </c>
      <c r="H966" s="118">
        <f t="shared" si="242"/>
        <v>1.47</v>
      </c>
      <c r="I966" s="118">
        <f t="shared" si="243"/>
        <v>0.06</v>
      </c>
    </row>
    <row r="967" spans="1:9">
      <c r="B967" s="114" t="s">
        <v>543</v>
      </c>
      <c r="C967" s="115" t="s">
        <v>544</v>
      </c>
      <c r="D967" s="114" t="s">
        <v>7</v>
      </c>
      <c r="E967" s="114" t="s">
        <v>35</v>
      </c>
      <c r="F967" s="116">
        <v>1.0500000000000001E-2</v>
      </c>
      <c r="G967" s="117">
        <v>58.32</v>
      </c>
      <c r="H967" s="118">
        <f t="shared" si="242"/>
        <v>47.24</v>
      </c>
      <c r="I967" s="118">
        <f t="shared" si="243"/>
        <v>0.49</v>
      </c>
    </row>
    <row r="968" spans="1:9" ht="22.5">
      <c r="B968" s="114" t="s">
        <v>584</v>
      </c>
      <c r="C968" s="115" t="s">
        <v>585</v>
      </c>
      <c r="D968" s="114" t="s">
        <v>7</v>
      </c>
      <c r="E968" s="114" t="s">
        <v>35</v>
      </c>
      <c r="F968" s="116">
        <v>1</v>
      </c>
      <c r="G968" s="117">
        <v>2.4</v>
      </c>
      <c r="H968" s="118">
        <f t="shared" si="242"/>
        <v>1.94</v>
      </c>
      <c r="I968" s="118">
        <f t="shared" si="243"/>
        <v>1.94</v>
      </c>
    </row>
    <row r="969" spans="1:9" ht="22.5">
      <c r="B969" s="114" t="s">
        <v>545</v>
      </c>
      <c r="C969" s="115" t="s">
        <v>546</v>
      </c>
      <c r="D969" s="114" t="s">
        <v>7</v>
      </c>
      <c r="E969" s="114" t="s">
        <v>27</v>
      </c>
      <c r="F969" s="116">
        <v>0.16</v>
      </c>
      <c r="G969" s="117">
        <v>16.89</v>
      </c>
      <c r="H969" s="118">
        <f t="shared" si="242"/>
        <v>13.68</v>
      </c>
      <c r="I969" s="118">
        <f t="shared" si="243"/>
        <v>2.1800000000000002</v>
      </c>
    </row>
    <row r="970" spans="1:9">
      <c r="B970" s="114" t="s">
        <v>547</v>
      </c>
      <c r="C970" s="115" t="s">
        <v>548</v>
      </c>
      <c r="D970" s="114" t="s">
        <v>7</v>
      </c>
      <c r="E970" s="114" t="s">
        <v>27</v>
      </c>
      <c r="F970" s="116">
        <v>0.16</v>
      </c>
      <c r="G970" s="117">
        <v>21.47</v>
      </c>
      <c r="H970" s="118">
        <f t="shared" si="242"/>
        <v>17.39</v>
      </c>
      <c r="I970" s="118">
        <f t="shared" si="243"/>
        <v>2.78</v>
      </c>
    </row>
    <row r="971" spans="1:9">
      <c r="B971" s="54"/>
      <c r="C971" s="54"/>
      <c r="D971" s="54"/>
      <c r="E971" s="54"/>
      <c r="F971" s="151" t="s">
        <v>2</v>
      </c>
      <c r="G971" s="151"/>
      <c r="H971" s="151"/>
      <c r="I971" s="119">
        <f>SUM(I965:I970)</f>
        <v>7.8099999999999987</v>
      </c>
    </row>
    <row r="972" spans="1:9">
      <c r="B972" s="54"/>
      <c r="C972" s="54"/>
      <c r="D972" s="154"/>
      <c r="E972" s="154"/>
      <c r="F972" s="55"/>
      <c r="G972" s="56"/>
      <c r="H972" s="56"/>
      <c r="I972" s="56"/>
    </row>
    <row r="973" spans="1:9">
      <c r="B973" s="109">
        <v>3521</v>
      </c>
      <c r="C973" s="153" t="s">
        <v>999</v>
      </c>
      <c r="D973" s="153"/>
      <c r="E973" s="153"/>
      <c r="F973" s="153"/>
      <c r="G973" s="153"/>
      <c r="H973" s="153"/>
      <c r="I973" s="153"/>
    </row>
    <row r="974" spans="1:9">
      <c r="A974" s="4"/>
      <c r="B974" s="110" t="s">
        <v>771</v>
      </c>
      <c r="C974" s="111" t="s">
        <v>772</v>
      </c>
      <c r="D974" s="112" t="s">
        <v>773</v>
      </c>
      <c r="E974" s="112" t="s">
        <v>774</v>
      </c>
      <c r="F974" s="112" t="s">
        <v>775</v>
      </c>
      <c r="G974" s="113"/>
      <c r="H974" s="113" t="s">
        <v>776</v>
      </c>
      <c r="I974" s="113" t="s">
        <v>777</v>
      </c>
    </row>
    <row r="975" spans="1:9" ht="22.5">
      <c r="B975" s="114">
        <v>3521</v>
      </c>
      <c r="C975" s="115" t="s">
        <v>999</v>
      </c>
      <c r="D975" s="114" t="s">
        <v>7</v>
      </c>
      <c r="E975" s="114" t="s">
        <v>35</v>
      </c>
      <c r="F975" s="116">
        <v>1</v>
      </c>
      <c r="G975" s="117">
        <v>2.5299999999999998</v>
      </c>
      <c r="H975" s="118">
        <f t="shared" ref="H975" si="244">ROUND(G975-(G975*J$10),2)</f>
        <v>2.0499999999999998</v>
      </c>
      <c r="I975" s="118">
        <f t="shared" ref="I975" si="245">TRUNC(F975*H975,2)</f>
        <v>2.0499999999999998</v>
      </c>
    </row>
    <row r="976" spans="1:9">
      <c r="B976" s="54"/>
      <c r="C976" s="54"/>
      <c r="D976" s="54"/>
      <c r="E976" s="54"/>
      <c r="F976" s="151" t="s">
        <v>2</v>
      </c>
      <c r="G976" s="151"/>
      <c r="H976" s="151"/>
      <c r="I976" s="119">
        <f>SUM(I975:I975)</f>
        <v>2.0499999999999998</v>
      </c>
    </row>
    <row r="977" spans="1:9">
      <c r="B977" s="54"/>
      <c r="C977" s="54"/>
      <c r="D977" s="154"/>
      <c r="E977" s="154"/>
      <c r="F977" s="55"/>
      <c r="G977" s="56"/>
      <c r="H977" s="56"/>
      <c r="I977" s="56"/>
    </row>
    <row r="978" spans="1:9">
      <c r="B978" s="109" t="s">
        <v>586</v>
      </c>
      <c r="C978" s="153" t="s">
        <v>587</v>
      </c>
      <c r="D978" s="153"/>
      <c r="E978" s="153"/>
      <c r="F978" s="153"/>
      <c r="G978" s="153"/>
      <c r="H978" s="153"/>
      <c r="I978" s="153"/>
    </row>
    <row r="979" spans="1:9">
      <c r="A979" s="4"/>
      <c r="B979" s="110" t="s">
        <v>771</v>
      </c>
      <c r="C979" s="111" t="s">
        <v>772</v>
      </c>
      <c r="D979" s="112" t="s">
        <v>773</v>
      </c>
      <c r="E979" s="112" t="s">
        <v>774</v>
      </c>
      <c r="F979" s="112" t="s">
        <v>775</v>
      </c>
      <c r="G979" s="113"/>
      <c r="H979" s="113" t="s">
        <v>776</v>
      </c>
      <c r="I979" s="113" t="s">
        <v>777</v>
      </c>
    </row>
    <row r="980" spans="1:9">
      <c r="B980" s="114" t="s">
        <v>541</v>
      </c>
      <c r="C980" s="115" t="s">
        <v>542</v>
      </c>
      <c r="D980" s="114" t="s">
        <v>7</v>
      </c>
      <c r="E980" s="114" t="s">
        <v>35</v>
      </c>
      <c r="F980" s="116">
        <v>7.6499999999999999E-2</v>
      </c>
      <c r="G980" s="117">
        <v>1.82</v>
      </c>
      <c r="H980" s="118">
        <f t="shared" ref="H980:H983" si="246">ROUND(G980-(G980*J$10),2)</f>
        <v>1.47</v>
      </c>
      <c r="I980" s="118">
        <f t="shared" ref="I980:I983" si="247">TRUNC(F980*H980,2)</f>
        <v>0.11</v>
      </c>
    </row>
    <row r="981" spans="1:9">
      <c r="B981" s="114" t="s">
        <v>588</v>
      </c>
      <c r="C981" s="115" t="s">
        <v>589</v>
      </c>
      <c r="D981" s="114" t="s">
        <v>7</v>
      </c>
      <c r="E981" s="114" t="s">
        <v>14</v>
      </c>
      <c r="F981" s="116">
        <v>1.0492999999999999</v>
      </c>
      <c r="G981" s="117">
        <v>3.62</v>
      </c>
      <c r="H981" s="118">
        <f t="shared" si="246"/>
        <v>2.93</v>
      </c>
      <c r="I981" s="118">
        <f t="shared" si="247"/>
        <v>3.07</v>
      </c>
    </row>
    <row r="982" spans="1:9" ht="22.5">
      <c r="B982" s="114" t="s">
        <v>545</v>
      </c>
      <c r="C982" s="115" t="s">
        <v>546</v>
      </c>
      <c r="D982" s="114" t="s">
        <v>7</v>
      </c>
      <c r="E982" s="114" t="s">
        <v>27</v>
      </c>
      <c r="F982" s="116">
        <v>0.3</v>
      </c>
      <c r="G982" s="117">
        <v>16.89</v>
      </c>
      <c r="H982" s="118">
        <f t="shared" si="246"/>
        <v>13.68</v>
      </c>
      <c r="I982" s="118">
        <f t="shared" si="247"/>
        <v>4.0999999999999996</v>
      </c>
    </row>
    <row r="983" spans="1:9">
      <c r="B983" s="114" t="s">
        <v>547</v>
      </c>
      <c r="C983" s="115" t="s">
        <v>548</v>
      </c>
      <c r="D983" s="114" t="s">
        <v>7</v>
      </c>
      <c r="E983" s="114" t="s">
        <v>27</v>
      </c>
      <c r="F983" s="116">
        <v>0.3</v>
      </c>
      <c r="G983" s="117">
        <v>21.47</v>
      </c>
      <c r="H983" s="118">
        <f t="shared" si="246"/>
        <v>17.39</v>
      </c>
      <c r="I983" s="118">
        <f t="shared" si="247"/>
        <v>5.21</v>
      </c>
    </row>
    <row r="984" spans="1:9">
      <c r="B984" s="54"/>
      <c r="C984" s="54"/>
      <c r="D984" s="54"/>
      <c r="E984" s="54"/>
      <c r="F984" s="151" t="s">
        <v>2</v>
      </c>
      <c r="G984" s="151"/>
      <c r="H984" s="151"/>
      <c r="I984" s="119">
        <f>SUM(I980:I983)</f>
        <v>12.489999999999998</v>
      </c>
    </row>
    <row r="985" spans="1:9">
      <c r="B985" s="54"/>
      <c r="C985" s="54"/>
      <c r="D985" s="154"/>
      <c r="E985" s="154"/>
      <c r="F985" s="55"/>
      <c r="G985" s="56"/>
      <c r="H985" s="56"/>
      <c r="I985" s="56"/>
    </row>
    <row r="986" spans="1:9" ht="21.75" customHeight="1">
      <c r="B986" s="109" t="s">
        <v>590</v>
      </c>
      <c r="C986" s="153" t="s">
        <v>591</v>
      </c>
      <c r="D986" s="153"/>
      <c r="E986" s="153"/>
      <c r="F986" s="153"/>
      <c r="G986" s="153"/>
      <c r="H986" s="153"/>
      <c r="I986" s="153"/>
    </row>
    <row r="987" spans="1:9">
      <c r="A987" s="4"/>
      <c r="B987" s="110" t="s">
        <v>771</v>
      </c>
      <c r="C987" s="111" t="s">
        <v>772</v>
      </c>
      <c r="D987" s="112" t="s">
        <v>773</v>
      </c>
      <c r="E987" s="112" t="s">
        <v>774</v>
      </c>
      <c r="F987" s="112" t="s">
        <v>775</v>
      </c>
      <c r="G987" s="113"/>
      <c r="H987" s="113" t="s">
        <v>776</v>
      </c>
      <c r="I987" s="113" t="s">
        <v>777</v>
      </c>
    </row>
    <row r="988" spans="1:9" ht="22.5">
      <c r="B988" s="114" t="s">
        <v>592</v>
      </c>
      <c r="C988" s="115" t="s">
        <v>593</v>
      </c>
      <c r="D988" s="114" t="s">
        <v>7</v>
      </c>
      <c r="E988" s="114" t="s">
        <v>35</v>
      </c>
      <c r="F988" s="116">
        <v>1</v>
      </c>
      <c r="G988" s="117">
        <v>12.11</v>
      </c>
      <c r="H988" s="118">
        <f t="shared" ref="H988:H993" si="248">ROUND(G988-(G988*J$10),2)</f>
        <v>9.81</v>
      </c>
      <c r="I988" s="118">
        <f t="shared" ref="I988:I993" si="249">TRUNC(F988*H988,2)</f>
        <v>9.81</v>
      </c>
    </row>
    <row r="989" spans="1:9">
      <c r="B989" s="114" t="s">
        <v>594</v>
      </c>
      <c r="C989" s="115" t="s">
        <v>595</v>
      </c>
      <c r="D989" s="114" t="s">
        <v>7</v>
      </c>
      <c r="E989" s="114" t="s">
        <v>35</v>
      </c>
      <c r="F989" s="116">
        <v>4.5999999999999999E-2</v>
      </c>
      <c r="G989" s="117">
        <v>16.8</v>
      </c>
      <c r="H989" s="118">
        <f t="shared" si="248"/>
        <v>13.61</v>
      </c>
      <c r="I989" s="118">
        <f t="shared" si="249"/>
        <v>0.62</v>
      </c>
    </row>
    <row r="990" spans="1:9">
      <c r="B990" s="114" t="s">
        <v>541</v>
      </c>
      <c r="C990" s="115" t="s">
        <v>542</v>
      </c>
      <c r="D990" s="114" t="s">
        <v>7</v>
      </c>
      <c r="E990" s="114" t="s">
        <v>35</v>
      </c>
      <c r="F990" s="116">
        <v>1.4E-2</v>
      </c>
      <c r="G990" s="117">
        <v>1.82</v>
      </c>
      <c r="H990" s="118">
        <f t="shared" si="248"/>
        <v>1.47</v>
      </c>
      <c r="I990" s="118">
        <f t="shared" si="249"/>
        <v>0.02</v>
      </c>
    </row>
    <row r="991" spans="1:9">
      <c r="B991" s="114" t="s">
        <v>543</v>
      </c>
      <c r="C991" s="115" t="s">
        <v>544</v>
      </c>
      <c r="D991" s="114" t="s">
        <v>7</v>
      </c>
      <c r="E991" s="114" t="s">
        <v>35</v>
      </c>
      <c r="F991" s="116">
        <v>1.0999999999999999E-2</v>
      </c>
      <c r="G991" s="117">
        <v>58.32</v>
      </c>
      <c r="H991" s="118">
        <f t="shared" si="248"/>
        <v>47.24</v>
      </c>
      <c r="I991" s="118">
        <f t="shared" si="249"/>
        <v>0.51</v>
      </c>
    </row>
    <row r="992" spans="1:9" ht="22.5">
      <c r="B992" s="114" t="s">
        <v>545</v>
      </c>
      <c r="C992" s="115" t="s">
        <v>546</v>
      </c>
      <c r="D992" s="114" t="s">
        <v>7</v>
      </c>
      <c r="E992" s="114" t="s">
        <v>27</v>
      </c>
      <c r="F992" s="116">
        <v>0.13</v>
      </c>
      <c r="G992" s="117">
        <v>16.89</v>
      </c>
      <c r="H992" s="118">
        <f t="shared" si="248"/>
        <v>13.68</v>
      </c>
      <c r="I992" s="118">
        <f t="shared" si="249"/>
        <v>1.77</v>
      </c>
    </row>
    <row r="993" spans="1:9">
      <c r="B993" s="114" t="s">
        <v>547</v>
      </c>
      <c r="C993" s="115" t="s">
        <v>548</v>
      </c>
      <c r="D993" s="114" t="s">
        <v>7</v>
      </c>
      <c r="E993" s="114" t="s">
        <v>27</v>
      </c>
      <c r="F993" s="116">
        <v>0.13</v>
      </c>
      <c r="G993" s="117">
        <v>21.47</v>
      </c>
      <c r="H993" s="118">
        <f t="shared" si="248"/>
        <v>17.39</v>
      </c>
      <c r="I993" s="118">
        <f t="shared" si="249"/>
        <v>2.2599999999999998</v>
      </c>
    </row>
    <row r="994" spans="1:9">
      <c r="B994" s="54"/>
      <c r="C994" s="54"/>
      <c r="D994" s="54"/>
      <c r="E994" s="54"/>
      <c r="F994" s="151" t="s">
        <v>2</v>
      </c>
      <c r="G994" s="151"/>
      <c r="H994" s="151"/>
      <c r="I994" s="119">
        <f>SUM(I988:I993)</f>
        <v>14.989999999999998</v>
      </c>
    </row>
    <row r="995" spans="1:9">
      <c r="B995" s="54"/>
      <c r="C995" s="54"/>
      <c r="D995" s="154"/>
      <c r="E995" s="154"/>
      <c r="F995" s="55"/>
      <c r="G995" s="56"/>
      <c r="H995" s="56"/>
      <c r="I995" s="56"/>
    </row>
    <row r="996" spans="1:9">
      <c r="B996" s="109">
        <v>89422</v>
      </c>
      <c r="C996" s="153" t="s">
        <v>1000</v>
      </c>
      <c r="D996" s="153"/>
      <c r="E996" s="153"/>
      <c r="F996" s="153"/>
      <c r="G996" s="153"/>
      <c r="H996" s="153"/>
      <c r="I996" s="153"/>
    </row>
    <row r="997" spans="1:9">
      <c r="A997" s="4"/>
      <c r="B997" s="110" t="s">
        <v>771</v>
      </c>
      <c r="C997" s="111" t="s">
        <v>772</v>
      </c>
      <c r="D997" s="112" t="s">
        <v>773</v>
      </c>
      <c r="E997" s="112" t="s">
        <v>774</v>
      </c>
      <c r="F997" s="112" t="s">
        <v>775</v>
      </c>
      <c r="G997" s="113"/>
      <c r="H997" s="113" t="s">
        <v>776</v>
      </c>
      <c r="I997" s="113" t="s">
        <v>777</v>
      </c>
    </row>
    <row r="998" spans="1:9" ht="22.5">
      <c r="B998" s="114" t="s">
        <v>784</v>
      </c>
      <c r="C998" s="115" t="s">
        <v>1065</v>
      </c>
      <c r="D998" s="114" t="s">
        <v>7</v>
      </c>
      <c r="E998" s="114" t="s">
        <v>35</v>
      </c>
      <c r="F998" s="116">
        <v>1</v>
      </c>
      <c r="G998" s="117">
        <v>0.73</v>
      </c>
      <c r="H998" s="118">
        <f t="shared" ref="H998:H1003" si="250">ROUND(G998-(G998*J$10),2)</f>
        <v>0.59</v>
      </c>
      <c r="I998" s="118">
        <f t="shared" ref="I998:I1003" si="251">TRUNC(F998*H998,2)</f>
        <v>0.59</v>
      </c>
    </row>
    <row r="999" spans="1:9">
      <c r="B999" s="114" t="s">
        <v>785</v>
      </c>
      <c r="C999" s="115" t="s">
        <v>1066</v>
      </c>
      <c r="D999" s="114" t="s">
        <v>7</v>
      </c>
      <c r="E999" s="114" t="s">
        <v>35</v>
      </c>
      <c r="F999" s="116">
        <v>6.0000000000000001E-3</v>
      </c>
      <c r="G999" s="117">
        <v>51.47</v>
      </c>
      <c r="H999" s="118">
        <f t="shared" si="250"/>
        <v>41.69</v>
      </c>
      <c r="I999" s="118">
        <f t="shared" si="251"/>
        <v>0.25</v>
      </c>
    </row>
    <row r="1000" spans="1:9">
      <c r="B1000" s="114" t="s">
        <v>1067</v>
      </c>
      <c r="C1000" s="115" t="s">
        <v>1068</v>
      </c>
      <c r="D1000" s="114" t="s">
        <v>7</v>
      </c>
      <c r="E1000" s="114" t="s">
        <v>35</v>
      </c>
      <c r="F1000" s="116">
        <v>6.0000000000000001E-3</v>
      </c>
      <c r="G1000" s="117">
        <v>58.32</v>
      </c>
      <c r="H1000" s="118">
        <f t="shared" si="250"/>
        <v>47.24</v>
      </c>
      <c r="I1000" s="118">
        <f t="shared" si="251"/>
        <v>0.28000000000000003</v>
      </c>
    </row>
    <row r="1001" spans="1:9">
      <c r="B1001" s="114" t="s">
        <v>1069</v>
      </c>
      <c r="C1001" s="115" t="s">
        <v>542</v>
      </c>
      <c r="D1001" s="114" t="s">
        <v>7</v>
      </c>
      <c r="E1001" s="114" t="s">
        <v>35</v>
      </c>
      <c r="F1001" s="116">
        <v>2.5999999999999999E-2</v>
      </c>
      <c r="G1001" s="117">
        <v>1.82</v>
      </c>
      <c r="H1001" s="118">
        <f t="shared" si="250"/>
        <v>1.47</v>
      </c>
      <c r="I1001" s="118">
        <f t="shared" si="251"/>
        <v>0.03</v>
      </c>
    </row>
    <row r="1002" spans="1:9" ht="22.5">
      <c r="B1002" s="114" t="s">
        <v>545</v>
      </c>
      <c r="C1002" s="115" t="s">
        <v>546</v>
      </c>
      <c r="D1002" s="114" t="s">
        <v>7</v>
      </c>
      <c r="E1002" s="114" t="s">
        <v>27</v>
      </c>
      <c r="F1002" s="116">
        <v>5.1999999999999998E-2</v>
      </c>
      <c r="G1002" s="117">
        <v>16.89</v>
      </c>
      <c r="H1002" s="118">
        <f t="shared" si="250"/>
        <v>13.68</v>
      </c>
      <c r="I1002" s="118">
        <f t="shared" si="251"/>
        <v>0.71</v>
      </c>
    </row>
    <row r="1003" spans="1:9">
      <c r="B1003" s="114" t="s">
        <v>547</v>
      </c>
      <c r="C1003" s="115" t="s">
        <v>548</v>
      </c>
      <c r="D1003" s="114" t="s">
        <v>7</v>
      </c>
      <c r="E1003" s="114" t="s">
        <v>27</v>
      </c>
      <c r="F1003" s="116">
        <v>5.1999999999999998E-2</v>
      </c>
      <c r="G1003" s="117">
        <v>21.47</v>
      </c>
      <c r="H1003" s="118">
        <f t="shared" si="250"/>
        <v>17.39</v>
      </c>
      <c r="I1003" s="118">
        <f t="shared" si="251"/>
        <v>0.9</v>
      </c>
    </row>
    <row r="1004" spans="1:9">
      <c r="B1004" s="54"/>
      <c r="C1004" s="54"/>
      <c r="D1004" s="54"/>
      <c r="E1004" s="54"/>
      <c r="F1004" s="151" t="s">
        <v>2</v>
      </c>
      <c r="G1004" s="151"/>
      <c r="H1004" s="151"/>
      <c r="I1004" s="119">
        <f>SUM(I998:I1003)</f>
        <v>2.7600000000000002</v>
      </c>
    </row>
    <row r="1005" spans="1:9">
      <c r="B1005" s="54"/>
      <c r="C1005" s="54"/>
      <c r="D1005" s="154"/>
      <c r="E1005" s="154"/>
      <c r="F1005" s="55"/>
      <c r="G1005" s="56"/>
      <c r="H1005" s="56"/>
      <c r="I1005" s="56"/>
    </row>
    <row r="1006" spans="1:9">
      <c r="B1006" s="109" t="s">
        <v>597</v>
      </c>
      <c r="C1006" s="153" t="s">
        <v>598</v>
      </c>
      <c r="D1006" s="153"/>
      <c r="E1006" s="153"/>
      <c r="F1006" s="153"/>
      <c r="G1006" s="153"/>
      <c r="H1006" s="153"/>
      <c r="I1006" s="153"/>
    </row>
    <row r="1007" spans="1:9">
      <c r="A1007" s="4"/>
      <c r="B1007" s="110" t="s">
        <v>771</v>
      </c>
      <c r="C1007" s="111" t="s">
        <v>772</v>
      </c>
      <c r="D1007" s="112" t="s">
        <v>773</v>
      </c>
      <c r="E1007" s="112" t="s">
        <v>774</v>
      </c>
      <c r="F1007" s="112" t="s">
        <v>775</v>
      </c>
      <c r="G1007" s="113"/>
      <c r="H1007" s="113" t="s">
        <v>776</v>
      </c>
      <c r="I1007" s="113" t="s">
        <v>777</v>
      </c>
    </row>
    <row r="1008" spans="1:9">
      <c r="B1008" s="114" t="s">
        <v>537</v>
      </c>
      <c r="C1008" s="115" t="s">
        <v>538</v>
      </c>
      <c r="D1008" s="114" t="s">
        <v>7</v>
      </c>
      <c r="E1008" s="114" t="s">
        <v>35</v>
      </c>
      <c r="F1008" s="116">
        <v>4.7000000000000002E-3</v>
      </c>
      <c r="G1008" s="117">
        <v>51.47</v>
      </c>
      <c r="H1008" s="118">
        <f t="shared" ref="H1008:H1013" si="252">ROUND(G1008-(G1008*J$10),2)</f>
        <v>41.69</v>
      </c>
      <c r="I1008" s="118">
        <f t="shared" ref="I1008:I1013" si="253">TRUNC(F1008*H1008,2)</f>
        <v>0.19</v>
      </c>
    </row>
    <row r="1009" spans="1:9">
      <c r="B1009" s="114" t="s">
        <v>599</v>
      </c>
      <c r="C1009" s="115" t="s">
        <v>600</v>
      </c>
      <c r="D1009" s="114" t="s">
        <v>7</v>
      </c>
      <c r="E1009" s="114" t="s">
        <v>35</v>
      </c>
      <c r="F1009" s="116">
        <v>1</v>
      </c>
      <c r="G1009" s="117">
        <v>0.74</v>
      </c>
      <c r="H1009" s="118">
        <f t="shared" si="252"/>
        <v>0.6</v>
      </c>
      <c r="I1009" s="118">
        <f t="shared" si="253"/>
        <v>0.6</v>
      </c>
    </row>
    <row r="1010" spans="1:9">
      <c r="B1010" s="114" t="s">
        <v>541</v>
      </c>
      <c r="C1010" s="115" t="s">
        <v>542</v>
      </c>
      <c r="D1010" s="114" t="s">
        <v>7</v>
      </c>
      <c r="E1010" s="114" t="s">
        <v>35</v>
      </c>
      <c r="F1010" s="116">
        <v>2.5999999999999999E-2</v>
      </c>
      <c r="G1010" s="117">
        <v>1.82</v>
      </c>
      <c r="H1010" s="118">
        <f t="shared" si="252"/>
        <v>1.47</v>
      </c>
      <c r="I1010" s="118">
        <f t="shared" si="253"/>
        <v>0.03</v>
      </c>
    </row>
    <row r="1011" spans="1:9">
      <c r="B1011" s="114" t="s">
        <v>543</v>
      </c>
      <c r="C1011" s="115" t="s">
        <v>544</v>
      </c>
      <c r="D1011" s="114" t="s">
        <v>7</v>
      </c>
      <c r="E1011" s="114" t="s">
        <v>35</v>
      </c>
      <c r="F1011" s="116">
        <v>6.0000000000000001E-3</v>
      </c>
      <c r="G1011" s="117">
        <v>58.32</v>
      </c>
      <c r="H1011" s="118">
        <f t="shared" si="252"/>
        <v>47.24</v>
      </c>
      <c r="I1011" s="118">
        <f t="shared" si="253"/>
        <v>0.28000000000000003</v>
      </c>
    </row>
    <row r="1012" spans="1:9" ht="22.5">
      <c r="B1012" s="114" t="s">
        <v>545</v>
      </c>
      <c r="C1012" s="115" t="s">
        <v>546</v>
      </c>
      <c r="D1012" s="114" t="s">
        <v>7</v>
      </c>
      <c r="E1012" s="114" t="s">
        <v>27</v>
      </c>
      <c r="F1012" s="116">
        <v>7.0000000000000007E-2</v>
      </c>
      <c r="G1012" s="117">
        <v>16.89</v>
      </c>
      <c r="H1012" s="118">
        <f t="shared" si="252"/>
        <v>13.68</v>
      </c>
      <c r="I1012" s="118">
        <f t="shared" si="253"/>
        <v>0.95</v>
      </c>
    </row>
    <row r="1013" spans="1:9">
      <c r="B1013" s="114" t="s">
        <v>547</v>
      </c>
      <c r="C1013" s="115" t="s">
        <v>548</v>
      </c>
      <c r="D1013" s="114" t="s">
        <v>7</v>
      </c>
      <c r="E1013" s="114" t="s">
        <v>27</v>
      </c>
      <c r="F1013" s="116">
        <v>7.0000000000000007E-2</v>
      </c>
      <c r="G1013" s="117">
        <v>21.47</v>
      </c>
      <c r="H1013" s="118">
        <f t="shared" si="252"/>
        <v>17.39</v>
      </c>
      <c r="I1013" s="118">
        <f t="shared" si="253"/>
        <v>1.21</v>
      </c>
    </row>
    <row r="1014" spans="1:9">
      <c r="B1014" s="54"/>
      <c r="C1014" s="54"/>
      <c r="D1014" s="54"/>
      <c r="E1014" s="54"/>
      <c r="F1014" s="151" t="s">
        <v>2</v>
      </c>
      <c r="G1014" s="151"/>
      <c r="H1014" s="151"/>
      <c r="I1014" s="119">
        <f>SUM(I1008:I1013)</f>
        <v>3.26</v>
      </c>
    </row>
    <row r="1015" spans="1:9">
      <c r="B1015" s="54"/>
      <c r="C1015" s="54"/>
      <c r="D1015" s="154"/>
      <c r="E1015" s="154"/>
      <c r="F1015" s="55"/>
      <c r="G1015" s="56"/>
      <c r="H1015" s="56"/>
      <c r="I1015" s="56"/>
    </row>
    <row r="1016" spans="1:9">
      <c r="B1016" s="109" t="s">
        <v>601</v>
      </c>
      <c r="C1016" s="153" t="s">
        <v>602</v>
      </c>
      <c r="D1016" s="153"/>
      <c r="E1016" s="153"/>
      <c r="F1016" s="153"/>
      <c r="G1016" s="153"/>
      <c r="H1016" s="153"/>
      <c r="I1016" s="153"/>
    </row>
    <row r="1017" spans="1:9">
      <c r="A1017" s="4"/>
      <c r="B1017" s="110" t="s">
        <v>771</v>
      </c>
      <c r="C1017" s="111" t="s">
        <v>772</v>
      </c>
      <c r="D1017" s="112" t="s">
        <v>773</v>
      </c>
      <c r="E1017" s="112" t="s">
        <v>774</v>
      </c>
      <c r="F1017" s="112" t="s">
        <v>775</v>
      </c>
      <c r="G1017" s="113"/>
      <c r="H1017" s="113" t="s">
        <v>776</v>
      </c>
      <c r="I1017" s="113" t="s">
        <v>777</v>
      </c>
    </row>
    <row r="1018" spans="1:9">
      <c r="B1018" s="114" t="s">
        <v>537</v>
      </c>
      <c r="C1018" s="115" t="s">
        <v>538</v>
      </c>
      <c r="D1018" s="114" t="s">
        <v>7</v>
      </c>
      <c r="E1018" s="114" t="s">
        <v>35</v>
      </c>
      <c r="F1018" s="116">
        <v>7.1000000000000004E-3</v>
      </c>
      <c r="G1018" s="117">
        <v>51.47</v>
      </c>
      <c r="H1018" s="118">
        <f t="shared" ref="H1018" si="254">ROUND(G1018-(G1018*J$10),2)</f>
        <v>41.69</v>
      </c>
      <c r="I1018" s="118">
        <f t="shared" ref="I1018" si="255">TRUNC(F1018*H1018,2)</f>
        <v>0.28999999999999998</v>
      </c>
    </row>
    <row r="1019" spans="1:9">
      <c r="B1019" s="114" t="s">
        <v>541</v>
      </c>
      <c r="C1019" s="115" t="s">
        <v>542</v>
      </c>
      <c r="D1019" s="114" t="s">
        <v>7</v>
      </c>
      <c r="E1019" s="114" t="s">
        <v>35</v>
      </c>
      <c r="F1019" s="116">
        <v>4.3700000000000003E-2</v>
      </c>
      <c r="G1019" s="117">
        <v>1.82</v>
      </c>
      <c r="H1019" s="118">
        <f t="shared" ref="H1019:H1023" si="256">ROUND(G1019-(G1019*J$10),2)</f>
        <v>1.47</v>
      </c>
      <c r="I1019" s="118">
        <f t="shared" ref="I1019:I1023" si="257">TRUNC(F1019*H1019,2)</f>
        <v>0.06</v>
      </c>
    </row>
    <row r="1020" spans="1:9">
      <c r="B1020" s="114" t="s">
        <v>543</v>
      </c>
      <c r="C1020" s="115" t="s">
        <v>544</v>
      </c>
      <c r="D1020" s="114" t="s">
        <v>7</v>
      </c>
      <c r="E1020" s="114" t="s">
        <v>35</v>
      </c>
      <c r="F1020" s="116">
        <v>8.9999999999999993E-3</v>
      </c>
      <c r="G1020" s="117">
        <v>58.32</v>
      </c>
      <c r="H1020" s="118">
        <f t="shared" si="256"/>
        <v>47.24</v>
      </c>
      <c r="I1020" s="118">
        <f t="shared" si="257"/>
        <v>0.42</v>
      </c>
    </row>
    <row r="1021" spans="1:9">
      <c r="B1021" s="114" t="s">
        <v>603</v>
      </c>
      <c r="C1021" s="115" t="s">
        <v>604</v>
      </c>
      <c r="D1021" s="114" t="s">
        <v>7</v>
      </c>
      <c r="E1021" s="114" t="s">
        <v>35</v>
      </c>
      <c r="F1021" s="116">
        <v>1</v>
      </c>
      <c r="G1021" s="117">
        <v>1.25</v>
      </c>
      <c r="H1021" s="118">
        <f t="shared" si="256"/>
        <v>1.01</v>
      </c>
      <c r="I1021" s="118">
        <f t="shared" si="257"/>
        <v>1.01</v>
      </c>
    </row>
    <row r="1022" spans="1:9" ht="22.5">
      <c r="B1022" s="114" t="s">
        <v>545</v>
      </c>
      <c r="C1022" s="115" t="s">
        <v>546</v>
      </c>
      <c r="D1022" s="114" t="s">
        <v>7</v>
      </c>
      <c r="E1022" s="114" t="s">
        <v>27</v>
      </c>
      <c r="F1022" s="116">
        <v>0.16</v>
      </c>
      <c r="G1022" s="117">
        <v>16.89</v>
      </c>
      <c r="H1022" s="118">
        <f t="shared" si="256"/>
        <v>13.68</v>
      </c>
      <c r="I1022" s="118">
        <f t="shared" si="257"/>
        <v>2.1800000000000002</v>
      </c>
    </row>
    <row r="1023" spans="1:9">
      <c r="B1023" s="114" t="s">
        <v>547</v>
      </c>
      <c r="C1023" s="115" t="s">
        <v>548</v>
      </c>
      <c r="D1023" s="114" t="s">
        <v>7</v>
      </c>
      <c r="E1023" s="114" t="s">
        <v>27</v>
      </c>
      <c r="F1023" s="116">
        <v>0.16</v>
      </c>
      <c r="G1023" s="117">
        <v>21.47</v>
      </c>
      <c r="H1023" s="118">
        <f t="shared" si="256"/>
        <v>17.39</v>
      </c>
      <c r="I1023" s="118">
        <f t="shared" si="257"/>
        <v>2.78</v>
      </c>
    </row>
    <row r="1024" spans="1:9">
      <c r="B1024" s="54"/>
      <c r="C1024" s="54"/>
      <c r="D1024" s="54"/>
      <c r="E1024" s="54"/>
      <c r="F1024" s="151" t="s">
        <v>2</v>
      </c>
      <c r="G1024" s="151"/>
      <c r="H1024" s="151"/>
      <c r="I1024" s="119">
        <f>SUM(I1018:I1023)</f>
        <v>6.74</v>
      </c>
    </row>
    <row r="1025" spans="1:9">
      <c r="B1025" s="54"/>
      <c r="C1025" s="54"/>
      <c r="D1025" s="154"/>
      <c r="E1025" s="154"/>
      <c r="F1025" s="55"/>
      <c r="G1025" s="56"/>
      <c r="H1025" s="56"/>
      <c r="I1025" s="56"/>
    </row>
    <row r="1026" spans="1:9" ht="30.75" customHeight="1">
      <c r="B1026" s="109" t="s">
        <v>605</v>
      </c>
      <c r="C1026" s="153" t="s">
        <v>606</v>
      </c>
      <c r="D1026" s="153"/>
      <c r="E1026" s="153"/>
      <c r="F1026" s="153"/>
      <c r="G1026" s="153"/>
      <c r="H1026" s="153"/>
      <c r="I1026" s="153"/>
    </row>
    <row r="1027" spans="1:9">
      <c r="A1027" s="4"/>
      <c r="B1027" s="110" t="s">
        <v>771</v>
      </c>
      <c r="C1027" s="111" t="s">
        <v>772</v>
      </c>
      <c r="D1027" s="112" t="s">
        <v>773</v>
      </c>
      <c r="E1027" s="112" t="s">
        <v>774</v>
      </c>
      <c r="F1027" s="112" t="s">
        <v>775</v>
      </c>
      <c r="G1027" s="113"/>
      <c r="H1027" s="113" t="s">
        <v>776</v>
      </c>
      <c r="I1027" s="113" t="s">
        <v>777</v>
      </c>
    </row>
    <row r="1028" spans="1:9" ht="22.5">
      <c r="B1028" s="114" t="s">
        <v>607</v>
      </c>
      <c r="C1028" s="115" t="s">
        <v>608</v>
      </c>
      <c r="D1028" s="114" t="s">
        <v>7</v>
      </c>
      <c r="E1028" s="114" t="s">
        <v>35</v>
      </c>
      <c r="F1028" s="116">
        <v>1</v>
      </c>
      <c r="G1028" s="117">
        <v>13.75</v>
      </c>
      <c r="H1028" s="118">
        <f t="shared" ref="H1028:H1033" si="258">ROUND(G1028-(G1028*J$10),2)</f>
        <v>11.14</v>
      </c>
      <c r="I1028" s="118">
        <f t="shared" ref="I1028:I1033" si="259">TRUNC(F1028*H1028,2)</f>
        <v>11.14</v>
      </c>
    </row>
    <row r="1029" spans="1:9">
      <c r="B1029" s="114" t="s">
        <v>594</v>
      </c>
      <c r="C1029" s="115" t="s">
        <v>595</v>
      </c>
      <c r="D1029" s="114" t="s">
        <v>7</v>
      </c>
      <c r="E1029" s="114" t="s">
        <v>35</v>
      </c>
      <c r="F1029" s="116">
        <v>4.5999999999999999E-2</v>
      </c>
      <c r="G1029" s="117">
        <v>16.8</v>
      </c>
      <c r="H1029" s="118">
        <f t="shared" si="258"/>
        <v>13.61</v>
      </c>
      <c r="I1029" s="118">
        <f t="shared" si="259"/>
        <v>0.62</v>
      </c>
    </row>
    <row r="1030" spans="1:9">
      <c r="B1030" s="114" t="s">
        <v>541</v>
      </c>
      <c r="C1030" s="115" t="s">
        <v>542</v>
      </c>
      <c r="D1030" s="114" t="s">
        <v>7</v>
      </c>
      <c r="E1030" s="114" t="s">
        <v>35</v>
      </c>
      <c r="F1030" s="116">
        <v>1.4E-2</v>
      </c>
      <c r="G1030" s="117">
        <v>1.82</v>
      </c>
      <c r="H1030" s="118">
        <f t="shared" si="258"/>
        <v>1.47</v>
      </c>
      <c r="I1030" s="118">
        <f t="shared" si="259"/>
        <v>0.02</v>
      </c>
    </row>
    <row r="1031" spans="1:9">
      <c r="B1031" s="114" t="s">
        <v>543</v>
      </c>
      <c r="C1031" s="115" t="s">
        <v>544</v>
      </c>
      <c r="D1031" s="114" t="s">
        <v>7</v>
      </c>
      <c r="E1031" s="114" t="s">
        <v>35</v>
      </c>
      <c r="F1031" s="116">
        <v>1.0999999999999999E-2</v>
      </c>
      <c r="G1031" s="117">
        <v>58.32</v>
      </c>
      <c r="H1031" s="118">
        <f t="shared" si="258"/>
        <v>47.24</v>
      </c>
      <c r="I1031" s="118">
        <f t="shared" si="259"/>
        <v>0.51</v>
      </c>
    </row>
    <row r="1032" spans="1:9" ht="22.5">
      <c r="B1032" s="114" t="s">
        <v>545</v>
      </c>
      <c r="C1032" s="115" t="s">
        <v>546</v>
      </c>
      <c r="D1032" s="114" t="s">
        <v>7</v>
      </c>
      <c r="E1032" s="114" t="s">
        <v>27</v>
      </c>
      <c r="F1032" s="116">
        <v>0.13600000000000001</v>
      </c>
      <c r="G1032" s="117">
        <v>16.89</v>
      </c>
      <c r="H1032" s="118">
        <f t="shared" si="258"/>
        <v>13.68</v>
      </c>
      <c r="I1032" s="118">
        <f t="shared" si="259"/>
        <v>1.86</v>
      </c>
    </row>
    <row r="1033" spans="1:9">
      <c r="B1033" s="114" t="s">
        <v>547</v>
      </c>
      <c r="C1033" s="115" t="s">
        <v>548</v>
      </c>
      <c r="D1033" s="114" t="s">
        <v>7</v>
      </c>
      <c r="E1033" s="114" t="s">
        <v>27</v>
      </c>
      <c r="F1033" s="116">
        <v>0.13600000000000001</v>
      </c>
      <c r="G1033" s="117">
        <v>21.47</v>
      </c>
      <c r="H1033" s="118">
        <f t="shared" si="258"/>
        <v>17.39</v>
      </c>
      <c r="I1033" s="118">
        <f t="shared" si="259"/>
        <v>2.36</v>
      </c>
    </row>
    <row r="1034" spans="1:9">
      <c r="B1034" s="54"/>
      <c r="C1034" s="54"/>
      <c r="D1034" s="54"/>
      <c r="E1034" s="54"/>
      <c r="F1034" s="151" t="s">
        <v>2</v>
      </c>
      <c r="G1034" s="151"/>
      <c r="H1034" s="151"/>
      <c r="I1034" s="119">
        <f>SUM(I1028:I1033)</f>
        <v>16.509999999999998</v>
      </c>
    </row>
    <row r="1035" spans="1:9">
      <c r="B1035" s="54"/>
      <c r="C1035" s="54"/>
      <c r="D1035" s="154"/>
      <c r="E1035" s="154"/>
      <c r="F1035" s="55"/>
      <c r="G1035" s="56"/>
      <c r="H1035" s="56"/>
      <c r="I1035" s="56"/>
    </row>
    <row r="1036" spans="1:9" ht="27.75" customHeight="1">
      <c r="B1036" s="109" t="s">
        <v>609</v>
      </c>
      <c r="C1036" s="153" t="s">
        <v>610</v>
      </c>
      <c r="D1036" s="153"/>
      <c r="E1036" s="153"/>
      <c r="F1036" s="153"/>
      <c r="G1036" s="153"/>
      <c r="H1036" s="153"/>
      <c r="I1036" s="153"/>
    </row>
    <row r="1037" spans="1:9">
      <c r="A1037" s="4"/>
      <c r="B1037" s="110" t="s">
        <v>771</v>
      </c>
      <c r="C1037" s="111" t="s">
        <v>772</v>
      </c>
      <c r="D1037" s="112" t="s">
        <v>773</v>
      </c>
      <c r="E1037" s="112" t="s">
        <v>774</v>
      </c>
      <c r="F1037" s="112" t="s">
        <v>775</v>
      </c>
      <c r="G1037" s="113"/>
      <c r="H1037" s="113" t="s">
        <v>776</v>
      </c>
      <c r="I1037" s="113" t="s">
        <v>777</v>
      </c>
    </row>
    <row r="1038" spans="1:9" ht="22.5">
      <c r="B1038" s="114" t="s">
        <v>611</v>
      </c>
      <c r="C1038" s="115" t="s">
        <v>612</v>
      </c>
      <c r="D1038" s="114" t="s">
        <v>7</v>
      </c>
      <c r="E1038" s="114" t="s">
        <v>35</v>
      </c>
      <c r="F1038" s="116">
        <v>1</v>
      </c>
      <c r="G1038" s="117">
        <v>18</v>
      </c>
      <c r="H1038" s="118">
        <f t="shared" ref="H1038:H1043" si="260">ROUND(G1038-(G1038*J$10),2)</f>
        <v>14.58</v>
      </c>
      <c r="I1038" s="118">
        <f t="shared" ref="I1038:I1043" si="261">TRUNC(F1038*H1038,2)</f>
        <v>14.58</v>
      </c>
    </row>
    <row r="1039" spans="1:9">
      <c r="B1039" s="114" t="s">
        <v>594</v>
      </c>
      <c r="C1039" s="115" t="s">
        <v>595</v>
      </c>
      <c r="D1039" s="114" t="s">
        <v>7</v>
      </c>
      <c r="E1039" s="114" t="s">
        <v>35</v>
      </c>
      <c r="F1039" s="116">
        <v>4.5999999999999999E-2</v>
      </c>
      <c r="G1039" s="117">
        <v>16.8</v>
      </c>
      <c r="H1039" s="118">
        <f t="shared" si="260"/>
        <v>13.61</v>
      </c>
      <c r="I1039" s="118">
        <f t="shared" si="261"/>
        <v>0.62</v>
      </c>
    </row>
    <row r="1040" spans="1:9">
      <c r="B1040" s="114" t="s">
        <v>541</v>
      </c>
      <c r="C1040" s="115" t="s">
        <v>542</v>
      </c>
      <c r="D1040" s="114" t="s">
        <v>7</v>
      </c>
      <c r="E1040" s="114" t="s">
        <v>35</v>
      </c>
      <c r="F1040" s="116">
        <v>1.4E-2</v>
      </c>
      <c r="G1040" s="117">
        <v>1.82</v>
      </c>
      <c r="H1040" s="118">
        <f t="shared" si="260"/>
        <v>1.47</v>
      </c>
      <c r="I1040" s="118">
        <f t="shared" si="261"/>
        <v>0.02</v>
      </c>
    </row>
    <row r="1041" spans="1:9">
      <c r="B1041" s="114" t="s">
        <v>543</v>
      </c>
      <c r="C1041" s="115" t="s">
        <v>544</v>
      </c>
      <c r="D1041" s="114" t="s">
        <v>7</v>
      </c>
      <c r="E1041" s="114" t="s">
        <v>35</v>
      </c>
      <c r="F1041" s="116">
        <v>1.0999999999999999E-2</v>
      </c>
      <c r="G1041" s="117">
        <v>58.32</v>
      </c>
      <c r="H1041" s="118">
        <f t="shared" si="260"/>
        <v>47.24</v>
      </c>
      <c r="I1041" s="118">
        <f t="shared" si="261"/>
        <v>0.51</v>
      </c>
    </row>
    <row r="1042" spans="1:9" ht="22.5">
      <c r="B1042" s="114" t="s">
        <v>545</v>
      </c>
      <c r="C1042" s="115" t="s">
        <v>546</v>
      </c>
      <c r="D1042" s="114" t="s">
        <v>7</v>
      </c>
      <c r="E1042" s="114" t="s">
        <v>27</v>
      </c>
      <c r="F1042" s="116">
        <v>0.13600000000000001</v>
      </c>
      <c r="G1042" s="117">
        <v>16.89</v>
      </c>
      <c r="H1042" s="118">
        <f t="shared" si="260"/>
        <v>13.68</v>
      </c>
      <c r="I1042" s="118">
        <f t="shared" si="261"/>
        <v>1.86</v>
      </c>
    </row>
    <row r="1043" spans="1:9">
      <c r="B1043" s="114" t="s">
        <v>547</v>
      </c>
      <c r="C1043" s="115" t="s">
        <v>548</v>
      </c>
      <c r="D1043" s="114" t="s">
        <v>7</v>
      </c>
      <c r="E1043" s="114" t="s">
        <v>27</v>
      </c>
      <c r="F1043" s="116">
        <v>0.13600000000000001</v>
      </c>
      <c r="G1043" s="117">
        <v>21.47</v>
      </c>
      <c r="H1043" s="118">
        <f t="shared" si="260"/>
        <v>17.39</v>
      </c>
      <c r="I1043" s="118">
        <f t="shared" si="261"/>
        <v>2.36</v>
      </c>
    </row>
    <row r="1044" spans="1:9">
      <c r="B1044" s="54"/>
      <c r="C1044" s="54"/>
      <c r="D1044" s="54"/>
      <c r="E1044" s="54"/>
      <c r="F1044" s="151" t="s">
        <v>2</v>
      </c>
      <c r="G1044" s="151"/>
      <c r="H1044" s="151"/>
      <c r="I1044" s="119">
        <f>SUM(I1038:I1043)</f>
        <v>19.95</v>
      </c>
    </row>
    <row r="1045" spans="1:9">
      <c r="B1045" s="54"/>
      <c r="C1045" s="54"/>
      <c r="D1045" s="154"/>
      <c r="E1045" s="154"/>
      <c r="F1045" s="55"/>
      <c r="G1045" s="56"/>
      <c r="H1045" s="56"/>
      <c r="I1045" s="56"/>
    </row>
    <row r="1046" spans="1:9">
      <c r="B1046" s="109" t="s">
        <v>613</v>
      </c>
      <c r="C1046" s="153" t="s">
        <v>614</v>
      </c>
      <c r="D1046" s="153"/>
      <c r="E1046" s="153"/>
      <c r="F1046" s="153"/>
      <c r="G1046" s="153"/>
      <c r="H1046" s="153"/>
      <c r="I1046" s="153"/>
    </row>
    <row r="1047" spans="1:9">
      <c r="A1047" s="4"/>
      <c r="B1047" s="110" t="s">
        <v>771</v>
      </c>
      <c r="C1047" s="111" t="s">
        <v>772</v>
      </c>
      <c r="D1047" s="112" t="s">
        <v>773</v>
      </c>
      <c r="E1047" s="112" t="s">
        <v>774</v>
      </c>
      <c r="F1047" s="112" t="s">
        <v>775</v>
      </c>
      <c r="G1047" s="113"/>
      <c r="H1047" s="113" t="s">
        <v>776</v>
      </c>
      <c r="I1047" s="113" t="s">
        <v>777</v>
      </c>
    </row>
    <row r="1048" spans="1:9" ht="22.5">
      <c r="B1048" s="114" t="s">
        <v>615</v>
      </c>
      <c r="C1048" s="115" t="s">
        <v>616</v>
      </c>
      <c r="D1048" s="114" t="s">
        <v>7</v>
      </c>
      <c r="E1048" s="114" t="s">
        <v>35</v>
      </c>
      <c r="F1048" s="116">
        <v>1</v>
      </c>
      <c r="G1048" s="117">
        <v>539.70000000000005</v>
      </c>
      <c r="H1048" s="118">
        <f t="shared" ref="H1048:H1050" si="262">ROUND(G1048-(G1048*J$10),2)</f>
        <v>437.16</v>
      </c>
      <c r="I1048" s="118">
        <f t="shared" ref="I1048:I1050" si="263">TRUNC(F1048*H1048,2)</f>
        <v>437.16</v>
      </c>
    </row>
    <row r="1049" spans="1:9" ht="22.5">
      <c r="B1049" s="114" t="s">
        <v>545</v>
      </c>
      <c r="C1049" s="115" t="s">
        <v>546</v>
      </c>
      <c r="D1049" s="114" t="s">
        <v>7</v>
      </c>
      <c r="E1049" s="114" t="s">
        <v>27</v>
      </c>
      <c r="F1049" s="116">
        <v>0.1537</v>
      </c>
      <c r="G1049" s="117">
        <v>16.89</v>
      </c>
      <c r="H1049" s="118">
        <f t="shared" si="262"/>
        <v>13.68</v>
      </c>
      <c r="I1049" s="118">
        <f t="shared" si="263"/>
        <v>2.1</v>
      </c>
    </row>
    <row r="1050" spans="1:9">
      <c r="B1050" s="114" t="s">
        <v>547</v>
      </c>
      <c r="C1050" s="115" t="s">
        <v>548</v>
      </c>
      <c r="D1050" s="114" t="s">
        <v>7</v>
      </c>
      <c r="E1050" s="114" t="s">
        <v>27</v>
      </c>
      <c r="F1050" s="116">
        <v>0.1537</v>
      </c>
      <c r="G1050" s="117">
        <v>21.47</v>
      </c>
      <c r="H1050" s="118">
        <f t="shared" si="262"/>
        <v>17.39</v>
      </c>
      <c r="I1050" s="118">
        <f t="shared" si="263"/>
        <v>2.67</v>
      </c>
    </row>
    <row r="1051" spans="1:9">
      <c r="B1051" s="54"/>
      <c r="C1051" s="54"/>
      <c r="D1051" s="54"/>
      <c r="E1051" s="54"/>
      <c r="F1051" s="151" t="s">
        <v>2</v>
      </c>
      <c r="G1051" s="151"/>
      <c r="H1051" s="151"/>
      <c r="I1051" s="119">
        <f>SUM(I1048:I1050)</f>
        <v>441.93000000000006</v>
      </c>
    </row>
    <row r="1052" spans="1:9">
      <c r="B1052" s="54"/>
      <c r="C1052" s="54"/>
      <c r="D1052" s="154"/>
      <c r="E1052" s="154"/>
      <c r="F1052" s="55"/>
      <c r="G1052" s="56"/>
      <c r="H1052" s="56"/>
      <c r="I1052" s="56"/>
    </row>
    <row r="1053" spans="1:9">
      <c r="B1053" s="109" t="s">
        <v>617</v>
      </c>
      <c r="C1053" s="153" t="s">
        <v>618</v>
      </c>
      <c r="D1053" s="153"/>
      <c r="E1053" s="153"/>
      <c r="F1053" s="153"/>
      <c r="G1053" s="153"/>
      <c r="H1053" s="153"/>
      <c r="I1053" s="153"/>
    </row>
    <row r="1054" spans="1:9">
      <c r="A1054" s="4"/>
      <c r="B1054" s="110" t="s">
        <v>771</v>
      </c>
      <c r="C1054" s="111" t="s">
        <v>772</v>
      </c>
      <c r="D1054" s="112" t="s">
        <v>773</v>
      </c>
      <c r="E1054" s="112" t="s">
        <v>774</v>
      </c>
      <c r="F1054" s="112" t="s">
        <v>775</v>
      </c>
      <c r="G1054" s="113"/>
      <c r="H1054" s="113" t="s">
        <v>776</v>
      </c>
      <c r="I1054" s="113" t="s">
        <v>777</v>
      </c>
    </row>
    <row r="1055" spans="1:9">
      <c r="B1055" s="114" t="s">
        <v>619</v>
      </c>
      <c r="C1055" s="115" t="s">
        <v>620</v>
      </c>
      <c r="D1055" s="114" t="s">
        <v>7</v>
      </c>
      <c r="E1055" s="114" t="s">
        <v>35</v>
      </c>
      <c r="F1055" s="116">
        <v>1.06E-2</v>
      </c>
      <c r="G1055" s="117">
        <v>7.37</v>
      </c>
      <c r="H1055" s="118">
        <f t="shared" ref="H1055:H1058" si="264">ROUND(G1055-(G1055*J$10),2)</f>
        <v>5.97</v>
      </c>
      <c r="I1055" s="118">
        <f t="shared" ref="I1055:I1058" si="265">TRUNC(F1055*H1055,2)</f>
        <v>0.06</v>
      </c>
    </row>
    <row r="1056" spans="1:9" ht="22.5">
      <c r="B1056" s="114" t="s">
        <v>621</v>
      </c>
      <c r="C1056" s="115" t="s">
        <v>622</v>
      </c>
      <c r="D1056" s="114" t="s">
        <v>7</v>
      </c>
      <c r="E1056" s="114" t="s">
        <v>35</v>
      </c>
      <c r="F1056" s="116">
        <v>1</v>
      </c>
      <c r="G1056" s="117">
        <v>93.1</v>
      </c>
      <c r="H1056" s="118">
        <f t="shared" si="264"/>
        <v>75.41</v>
      </c>
      <c r="I1056" s="118">
        <f t="shared" si="265"/>
        <v>75.41</v>
      </c>
    </row>
    <row r="1057" spans="1:9" ht="22.5">
      <c r="B1057" s="114" t="s">
        <v>545</v>
      </c>
      <c r="C1057" s="115" t="s">
        <v>546</v>
      </c>
      <c r="D1057" s="114" t="s">
        <v>7</v>
      </c>
      <c r="E1057" s="114" t="s">
        <v>27</v>
      </c>
      <c r="F1057" s="116">
        <v>0.22</v>
      </c>
      <c r="G1057" s="117">
        <v>16.89</v>
      </c>
      <c r="H1057" s="118">
        <f t="shared" si="264"/>
        <v>13.68</v>
      </c>
      <c r="I1057" s="118">
        <f t="shared" si="265"/>
        <v>3</v>
      </c>
    </row>
    <row r="1058" spans="1:9">
      <c r="B1058" s="114" t="s">
        <v>547</v>
      </c>
      <c r="C1058" s="115" t="s">
        <v>548</v>
      </c>
      <c r="D1058" s="114" t="s">
        <v>7</v>
      </c>
      <c r="E1058" s="114" t="s">
        <v>27</v>
      </c>
      <c r="F1058" s="116">
        <v>0.22</v>
      </c>
      <c r="G1058" s="117">
        <v>21.47</v>
      </c>
      <c r="H1058" s="118">
        <f t="shared" si="264"/>
        <v>17.39</v>
      </c>
      <c r="I1058" s="118">
        <f t="shared" si="265"/>
        <v>3.82</v>
      </c>
    </row>
    <row r="1059" spans="1:9">
      <c r="B1059" s="54"/>
      <c r="C1059" s="54"/>
      <c r="D1059" s="54"/>
      <c r="E1059" s="54"/>
      <c r="F1059" s="151" t="s">
        <v>2</v>
      </c>
      <c r="G1059" s="151"/>
      <c r="H1059" s="151"/>
      <c r="I1059" s="119">
        <f>SUM(I1055:I1058)</f>
        <v>82.289999999999992</v>
      </c>
    </row>
    <row r="1060" spans="1:9">
      <c r="B1060" s="54"/>
      <c r="C1060" s="54"/>
      <c r="D1060" s="154"/>
      <c r="E1060" s="154"/>
      <c r="F1060" s="55"/>
      <c r="G1060" s="56"/>
      <c r="H1060" s="56"/>
      <c r="I1060" s="56"/>
    </row>
    <row r="1061" spans="1:9">
      <c r="B1061" s="109" t="s">
        <v>623</v>
      </c>
      <c r="C1061" s="153" t="s">
        <v>624</v>
      </c>
      <c r="D1061" s="153"/>
      <c r="E1061" s="153"/>
      <c r="F1061" s="153"/>
      <c r="G1061" s="153"/>
      <c r="H1061" s="153"/>
      <c r="I1061" s="153"/>
    </row>
    <row r="1062" spans="1:9">
      <c r="A1062" s="4"/>
      <c r="B1062" s="110" t="s">
        <v>771</v>
      </c>
      <c r="C1062" s="111" t="s">
        <v>772</v>
      </c>
      <c r="D1062" s="112" t="s">
        <v>773</v>
      </c>
      <c r="E1062" s="112" t="s">
        <v>774</v>
      </c>
      <c r="F1062" s="112" t="s">
        <v>775</v>
      </c>
      <c r="G1062" s="113"/>
      <c r="H1062" s="113" t="s">
        <v>776</v>
      </c>
      <c r="I1062" s="113" t="s">
        <v>777</v>
      </c>
    </row>
    <row r="1063" spans="1:9">
      <c r="B1063" s="114" t="s">
        <v>619</v>
      </c>
      <c r="C1063" s="115" t="s">
        <v>620</v>
      </c>
      <c r="D1063" s="114" t="s">
        <v>7</v>
      </c>
      <c r="E1063" s="114" t="s">
        <v>35</v>
      </c>
      <c r="F1063" s="116">
        <v>1.32E-2</v>
      </c>
      <c r="G1063" s="117">
        <v>7.37</v>
      </c>
      <c r="H1063" s="118">
        <f t="shared" ref="H1063:H1066" si="266">ROUND(G1063-(G1063*J$10),2)</f>
        <v>5.97</v>
      </c>
      <c r="I1063" s="118">
        <f t="shared" ref="I1063:I1066" si="267">TRUNC(F1063*H1063,2)</f>
        <v>7.0000000000000007E-2</v>
      </c>
    </row>
    <row r="1064" spans="1:9" ht="22.5">
      <c r="B1064" s="114" t="s">
        <v>625</v>
      </c>
      <c r="C1064" s="115" t="s">
        <v>626</v>
      </c>
      <c r="D1064" s="114" t="s">
        <v>7</v>
      </c>
      <c r="E1064" s="114" t="s">
        <v>35</v>
      </c>
      <c r="F1064" s="116">
        <v>1</v>
      </c>
      <c r="G1064" s="117">
        <v>113.94</v>
      </c>
      <c r="H1064" s="118">
        <f t="shared" si="266"/>
        <v>92.29</v>
      </c>
      <c r="I1064" s="118">
        <f t="shared" si="267"/>
        <v>92.29</v>
      </c>
    </row>
    <row r="1065" spans="1:9" ht="22.5">
      <c r="B1065" s="114" t="s">
        <v>545</v>
      </c>
      <c r="C1065" s="115" t="s">
        <v>546</v>
      </c>
      <c r="D1065" s="114" t="s">
        <v>7</v>
      </c>
      <c r="E1065" s="114" t="s">
        <v>27</v>
      </c>
      <c r="F1065" s="116">
        <v>0.25950000000000001</v>
      </c>
      <c r="G1065" s="117">
        <v>16.89</v>
      </c>
      <c r="H1065" s="118">
        <f t="shared" si="266"/>
        <v>13.68</v>
      </c>
      <c r="I1065" s="118">
        <f t="shared" si="267"/>
        <v>3.54</v>
      </c>
    </row>
    <row r="1066" spans="1:9">
      <c r="B1066" s="114" t="s">
        <v>547</v>
      </c>
      <c r="C1066" s="115" t="s">
        <v>548</v>
      </c>
      <c r="D1066" s="114" t="s">
        <v>7</v>
      </c>
      <c r="E1066" s="114" t="s">
        <v>27</v>
      </c>
      <c r="F1066" s="116">
        <v>0.25950000000000001</v>
      </c>
      <c r="G1066" s="117">
        <v>21.47</v>
      </c>
      <c r="H1066" s="118">
        <f t="shared" si="266"/>
        <v>17.39</v>
      </c>
      <c r="I1066" s="118">
        <f t="shared" si="267"/>
        <v>4.51</v>
      </c>
    </row>
    <row r="1067" spans="1:9">
      <c r="B1067" s="54"/>
      <c r="C1067" s="54"/>
      <c r="D1067" s="54"/>
      <c r="E1067" s="54"/>
      <c r="F1067" s="151" t="s">
        <v>2</v>
      </c>
      <c r="G1067" s="151"/>
      <c r="H1067" s="151"/>
      <c r="I1067" s="119">
        <f>SUM(I1063:I1066)</f>
        <v>100.41000000000001</v>
      </c>
    </row>
    <row r="1068" spans="1:9">
      <c r="B1068" s="54"/>
      <c r="C1068" s="54"/>
      <c r="D1068" s="154"/>
      <c r="E1068" s="154"/>
      <c r="F1068" s="55"/>
      <c r="G1068" s="56"/>
      <c r="H1068" s="56"/>
      <c r="I1068" s="56"/>
    </row>
    <row r="1069" spans="1:9">
      <c r="B1069" s="109" t="s">
        <v>627</v>
      </c>
      <c r="C1069" s="153" t="s">
        <v>628</v>
      </c>
      <c r="D1069" s="153"/>
      <c r="E1069" s="153"/>
      <c r="F1069" s="153"/>
      <c r="G1069" s="153"/>
      <c r="H1069" s="153"/>
      <c r="I1069" s="153"/>
    </row>
    <row r="1070" spans="1:9">
      <c r="A1070" s="4"/>
      <c r="B1070" s="110" t="s">
        <v>771</v>
      </c>
      <c r="C1070" s="111" t="s">
        <v>772</v>
      </c>
      <c r="D1070" s="112" t="s">
        <v>773</v>
      </c>
      <c r="E1070" s="112" t="s">
        <v>774</v>
      </c>
      <c r="F1070" s="112" t="s">
        <v>775</v>
      </c>
      <c r="G1070" s="113"/>
      <c r="H1070" s="113" t="s">
        <v>776</v>
      </c>
      <c r="I1070" s="113" t="s">
        <v>777</v>
      </c>
    </row>
    <row r="1071" spans="1:9">
      <c r="B1071" s="114" t="s">
        <v>619</v>
      </c>
      <c r="C1071" s="115" t="s">
        <v>620</v>
      </c>
      <c r="D1071" s="114" t="s">
        <v>7</v>
      </c>
      <c r="E1071" s="114" t="s">
        <v>35</v>
      </c>
      <c r="F1071" s="116">
        <v>1.06E-2</v>
      </c>
      <c r="G1071" s="117">
        <v>7.37</v>
      </c>
      <c r="H1071" s="118">
        <f t="shared" ref="H1071:H1074" si="268">ROUND(G1071-(G1071*J$10),2)</f>
        <v>5.97</v>
      </c>
      <c r="I1071" s="118">
        <f t="shared" ref="I1071:I1074" si="269">TRUNC(F1071*H1071,2)</f>
        <v>0.06</v>
      </c>
    </row>
    <row r="1072" spans="1:9">
      <c r="B1072" s="114" t="s">
        <v>629</v>
      </c>
      <c r="C1072" s="115" t="s">
        <v>630</v>
      </c>
      <c r="D1072" s="114" t="s">
        <v>7</v>
      </c>
      <c r="E1072" s="114" t="s">
        <v>35</v>
      </c>
      <c r="F1072" s="116">
        <v>1</v>
      </c>
      <c r="G1072" s="117">
        <v>11.22</v>
      </c>
      <c r="H1072" s="118">
        <f t="shared" si="268"/>
        <v>9.09</v>
      </c>
      <c r="I1072" s="118">
        <f t="shared" si="269"/>
        <v>9.09</v>
      </c>
    </row>
    <row r="1073" spans="1:9" ht="22.5">
      <c r="B1073" s="114" t="s">
        <v>545</v>
      </c>
      <c r="C1073" s="115" t="s">
        <v>546</v>
      </c>
      <c r="D1073" s="114" t="s">
        <v>7</v>
      </c>
      <c r="E1073" s="114" t="s">
        <v>27</v>
      </c>
      <c r="F1073" s="116">
        <v>0.11020000000000001</v>
      </c>
      <c r="G1073" s="117">
        <v>16.89</v>
      </c>
      <c r="H1073" s="118">
        <f t="shared" si="268"/>
        <v>13.68</v>
      </c>
      <c r="I1073" s="118">
        <f t="shared" si="269"/>
        <v>1.5</v>
      </c>
    </row>
    <row r="1074" spans="1:9">
      <c r="B1074" s="114" t="s">
        <v>547</v>
      </c>
      <c r="C1074" s="115" t="s">
        <v>548</v>
      </c>
      <c r="D1074" s="114" t="s">
        <v>7</v>
      </c>
      <c r="E1074" s="114" t="s">
        <v>27</v>
      </c>
      <c r="F1074" s="116">
        <v>0.11020000000000001</v>
      </c>
      <c r="G1074" s="117">
        <v>21.47</v>
      </c>
      <c r="H1074" s="118">
        <f t="shared" si="268"/>
        <v>17.39</v>
      </c>
      <c r="I1074" s="118">
        <f t="shared" si="269"/>
        <v>1.91</v>
      </c>
    </row>
    <row r="1075" spans="1:9">
      <c r="B1075" s="54"/>
      <c r="C1075" s="54"/>
      <c r="D1075" s="54"/>
      <c r="E1075" s="54"/>
      <c r="F1075" s="151" t="s">
        <v>2</v>
      </c>
      <c r="G1075" s="151"/>
      <c r="H1075" s="151"/>
      <c r="I1075" s="119">
        <f>SUM(I1071:I1074)</f>
        <v>12.56</v>
      </c>
    </row>
    <row r="1076" spans="1:9">
      <c r="B1076" s="54"/>
      <c r="C1076" s="54"/>
      <c r="D1076" s="154"/>
      <c r="E1076" s="154"/>
      <c r="F1076" s="55"/>
      <c r="G1076" s="56"/>
      <c r="H1076" s="56"/>
      <c r="I1076" s="56"/>
    </row>
    <row r="1077" spans="1:9">
      <c r="B1077" s="109" t="s">
        <v>631</v>
      </c>
      <c r="C1077" s="153" t="s">
        <v>632</v>
      </c>
      <c r="D1077" s="153"/>
      <c r="E1077" s="153"/>
      <c r="F1077" s="153"/>
      <c r="G1077" s="153"/>
      <c r="H1077" s="153"/>
      <c r="I1077" s="153"/>
    </row>
    <row r="1078" spans="1:9">
      <c r="A1078" s="4"/>
      <c r="B1078" s="110" t="s">
        <v>771</v>
      </c>
      <c r="C1078" s="111" t="s">
        <v>772</v>
      </c>
      <c r="D1078" s="112" t="s">
        <v>773</v>
      </c>
      <c r="E1078" s="112" t="s">
        <v>774</v>
      </c>
      <c r="F1078" s="112" t="s">
        <v>775</v>
      </c>
      <c r="G1078" s="113"/>
      <c r="H1078" s="113" t="s">
        <v>776</v>
      </c>
      <c r="I1078" s="113" t="s">
        <v>777</v>
      </c>
    </row>
    <row r="1079" spans="1:9">
      <c r="B1079" s="114" t="s">
        <v>619</v>
      </c>
      <c r="C1079" s="115" t="s">
        <v>620</v>
      </c>
      <c r="D1079" s="114" t="s">
        <v>7</v>
      </c>
      <c r="E1079" s="114" t="s">
        <v>35</v>
      </c>
      <c r="F1079" s="116">
        <v>1.06E-2</v>
      </c>
      <c r="G1079" s="117">
        <v>7.37</v>
      </c>
      <c r="H1079" s="118">
        <f t="shared" ref="H1079:H1082" si="270">ROUND(G1079-(G1079*J$10),2)</f>
        <v>5.97</v>
      </c>
      <c r="I1079" s="118">
        <f t="shared" ref="I1079:I1082" si="271">TRUNC(F1079*H1079,2)</f>
        <v>0.06</v>
      </c>
    </row>
    <row r="1080" spans="1:9">
      <c r="B1080" s="114" t="s">
        <v>633</v>
      </c>
      <c r="C1080" s="115" t="s">
        <v>634</v>
      </c>
      <c r="D1080" s="114" t="s">
        <v>7</v>
      </c>
      <c r="E1080" s="114" t="s">
        <v>35</v>
      </c>
      <c r="F1080" s="116">
        <v>1</v>
      </c>
      <c r="G1080" s="117">
        <v>30.51</v>
      </c>
      <c r="H1080" s="118">
        <f t="shared" si="270"/>
        <v>24.71</v>
      </c>
      <c r="I1080" s="118">
        <f t="shared" si="271"/>
        <v>24.71</v>
      </c>
    </row>
    <row r="1081" spans="1:9" ht="22.5">
      <c r="B1081" s="114" t="s">
        <v>545</v>
      </c>
      <c r="C1081" s="115" t="s">
        <v>546</v>
      </c>
      <c r="D1081" s="114" t="s">
        <v>7</v>
      </c>
      <c r="E1081" s="114" t="s">
        <v>27</v>
      </c>
      <c r="F1081" s="116">
        <v>0.11020000000000001</v>
      </c>
      <c r="G1081" s="117">
        <v>16.89</v>
      </c>
      <c r="H1081" s="118">
        <f t="shared" si="270"/>
        <v>13.68</v>
      </c>
      <c r="I1081" s="118">
        <f t="shared" si="271"/>
        <v>1.5</v>
      </c>
    </row>
    <row r="1082" spans="1:9">
      <c r="B1082" s="114" t="s">
        <v>547</v>
      </c>
      <c r="C1082" s="115" t="s">
        <v>548</v>
      </c>
      <c r="D1082" s="114" t="s">
        <v>7</v>
      </c>
      <c r="E1082" s="114" t="s">
        <v>27</v>
      </c>
      <c r="F1082" s="116">
        <v>0.11020000000000001</v>
      </c>
      <c r="G1082" s="117">
        <v>21.47</v>
      </c>
      <c r="H1082" s="118">
        <f t="shared" si="270"/>
        <v>17.39</v>
      </c>
      <c r="I1082" s="118">
        <f t="shared" si="271"/>
        <v>1.91</v>
      </c>
    </row>
    <row r="1083" spans="1:9">
      <c r="B1083" s="54"/>
      <c r="C1083" s="54"/>
      <c r="D1083" s="54"/>
      <c r="E1083" s="54"/>
      <c r="F1083" s="151" t="s">
        <v>2</v>
      </c>
      <c r="G1083" s="151"/>
      <c r="H1083" s="151"/>
      <c r="I1083" s="119">
        <f>SUM(I1079:I1082)</f>
        <v>28.18</v>
      </c>
    </row>
    <row r="1084" spans="1:9">
      <c r="B1084" s="54"/>
      <c r="C1084" s="54"/>
      <c r="D1084" s="154"/>
      <c r="E1084" s="154"/>
      <c r="F1084" s="55"/>
      <c r="G1084" s="56"/>
      <c r="H1084" s="56"/>
      <c r="I1084" s="56"/>
    </row>
    <row r="1085" spans="1:9" ht="33.75" customHeight="1">
      <c r="B1085" s="109" t="s">
        <v>635</v>
      </c>
      <c r="C1085" s="153" t="s">
        <v>636</v>
      </c>
      <c r="D1085" s="153"/>
      <c r="E1085" s="153"/>
      <c r="F1085" s="153"/>
      <c r="G1085" s="153"/>
      <c r="H1085" s="153"/>
      <c r="I1085" s="153"/>
    </row>
    <row r="1086" spans="1:9">
      <c r="A1086" s="4"/>
      <c r="B1086" s="110" t="s">
        <v>771</v>
      </c>
      <c r="C1086" s="111" t="s">
        <v>772</v>
      </c>
      <c r="D1086" s="112" t="s">
        <v>773</v>
      </c>
      <c r="E1086" s="112" t="s">
        <v>774</v>
      </c>
      <c r="F1086" s="112" t="s">
        <v>775</v>
      </c>
      <c r="G1086" s="113"/>
      <c r="H1086" s="113" t="s">
        <v>776</v>
      </c>
      <c r="I1086" s="113" t="s">
        <v>777</v>
      </c>
    </row>
    <row r="1087" spans="1:9">
      <c r="B1087" s="114" t="s">
        <v>537</v>
      </c>
      <c r="C1087" s="115" t="s">
        <v>538</v>
      </c>
      <c r="D1087" s="114" t="s">
        <v>7</v>
      </c>
      <c r="E1087" s="114" t="s">
        <v>35</v>
      </c>
      <c r="F1087" s="116">
        <v>9.9000000000000008E-3</v>
      </c>
      <c r="G1087" s="117">
        <v>51.47</v>
      </c>
      <c r="H1087" s="118">
        <f t="shared" ref="H1087:H1092" si="272">ROUND(G1087-(G1087*J$10),2)</f>
        <v>41.69</v>
      </c>
      <c r="I1087" s="118">
        <f t="shared" ref="I1087:I1092" si="273">TRUNC(F1087*H1087,2)</f>
        <v>0.41</v>
      </c>
    </row>
    <row r="1088" spans="1:9">
      <c r="B1088" s="114" t="s">
        <v>637</v>
      </c>
      <c r="C1088" s="115" t="s">
        <v>638</v>
      </c>
      <c r="D1088" s="114" t="s">
        <v>7</v>
      </c>
      <c r="E1088" s="114" t="s">
        <v>35</v>
      </c>
      <c r="F1088" s="116">
        <v>1</v>
      </c>
      <c r="G1088" s="117">
        <v>3.68</v>
      </c>
      <c r="H1088" s="118">
        <f t="shared" si="272"/>
        <v>2.98</v>
      </c>
      <c r="I1088" s="118">
        <f t="shared" si="273"/>
        <v>2.98</v>
      </c>
    </row>
    <row r="1089" spans="1:9">
      <c r="B1089" s="114" t="s">
        <v>541</v>
      </c>
      <c r="C1089" s="115" t="s">
        <v>542</v>
      </c>
      <c r="D1089" s="114" t="s">
        <v>7</v>
      </c>
      <c r="E1089" s="114" t="s">
        <v>35</v>
      </c>
      <c r="F1089" s="116">
        <v>7.1000000000000004E-3</v>
      </c>
      <c r="G1089" s="117">
        <v>1.82</v>
      </c>
      <c r="H1089" s="118">
        <f t="shared" si="272"/>
        <v>1.47</v>
      </c>
      <c r="I1089" s="118">
        <f t="shared" si="273"/>
        <v>0.01</v>
      </c>
    </row>
    <row r="1090" spans="1:9">
      <c r="B1090" s="114" t="s">
        <v>543</v>
      </c>
      <c r="C1090" s="115" t="s">
        <v>544</v>
      </c>
      <c r="D1090" s="114" t="s">
        <v>7</v>
      </c>
      <c r="E1090" s="114" t="s">
        <v>35</v>
      </c>
      <c r="F1090" s="116">
        <v>1.4999999999999999E-2</v>
      </c>
      <c r="G1090" s="117">
        <v>58.32</v>
      </c>
      <c r="H1090" s="118">
        <f t="shared" si="272"/>
        <v>47.24</v>
      </c>
      <c r="I1090" s="118">
        <f t="shared" si="273"/>
        <v>0.7</v>
      </c>
    </row>
    <row r="1091" spans="1:9" ht="22.5">
      <c r="B1091" s="114" t="s">
        <v>545</v>
      </c>
      <c r="C1091" s="115" t="s">
        <v>546</v>
      </c>
      <c r="D1091" s="114" t="s">
        <v>7</v>
      </c>
      <c r="E1091" s="114" t="s">
        <v>27</v>
      </c>
      <c r="F1091" s="116">
        <v>0.127</v>
      </c>
      <c r="G1091" s="117">
        <v>16.89</v>
      </c>
      <c r="H1091" s="118">
        <f t="shared" si="272"/>
        <v>13.68</v>
      </c>
      <c r="I1091" s="118">
        <f t="shared" si="273"/>
        <v>1.73</v>
      </c>
    </row>
    <row r="1092" spans="1:9">
      <c r="B1092" s="114" t="s">
        <v>547</v>
      </c>
      <c r="C1092" s="115" t="s">
        <v>548</v>
      </c>
      <c r="D1092" s="114" t="s">
        <v>7</v>
      </c>
      <c r="E1092" s="114" t="s">
        <v>27</v>
      </c>
      <c r="F1092" s="116">
        <v>0.127</v>
      </c>
      <c r="G1092" s="117">
        <v>21.47</v>
      </c>
      <c r="H1092" s="118">
        <f t="shared" si="272"/>
        <v>17.39</v>
      </c>
      <c r="I1092" s="118">
        <f t="shared" si="273"/>
        <v>2.2000000000000002</v>
      </c>
    </row>
    <row r="1093" spans="1:9">
      <c r="B1093" s="54"/>
      <c r="C1093" s="54"/>
      <c r="D1093" s="54"/>
      <c r="E1093" s="54"/>
      <c r="F1093" s="151" t="s">
        <v>2</v>
      </c>
      <c r="G1093" s="151"/>
      <c r="H1093" s="151"/>
      <c r="I1093" s="119">
        <f>SUM(I1087:I1092)</f>
        <v>8.0300000000000011</v>
      </c>
    </row>
    <row r="1094" spans="1:9">
      <c r="B1094" s="54"/>
      <c r="C1094" s="54"/>
      <c r="D1094" s="154"/>
      <c r="E1094" s="154"/>
      <c r="F1094" s="55"/>
      <c r="G1094" s="56"/>
      <c r="H1094" s="56"/>
      <c r="I1094" s="56"/>
    </row>
    <row r="1095" spans="1:9" ht="27.75" customHeight="1">
      <c r="B1095" s="109" t="s">
        <v>639</v>
      </c>
      <c r="C1095" s="153" t="s">
        <v>640</v>
      </c>
      <c r="D1095" s="153"/>
      <c r="E1095" s="153"/>
      <c r="F1095" s="153"/>
      <c r="G1095" s="153"/>
      <c r="H1095" s="153"/>
      <c r="I1095" s="153"/>
    </row>
    <row r="1096" spans="1:9">
      <c r="A1096" s="4"/>
      <c r="B1096" s="110" t="s">
        <v>771</v>
      </c>
      <c r="C1096" s="111" t="s">
        <v>772</v>
      </c>
      <c r="D1096" s="112" t="s">
        <v>773</v>
      </c>
      <c r="E1096" s="112" t="s">
        <v>774</v>
      </c>
      <c r="F1096" s="112" t="s">
        <v>775</v>
      </c>
      <c r="G1096" s="113"/>
      <c r="H1096" s="113" t="s">
        <v>776</v>
      </c>
      <c r="I1096" s="113" t="s">
        <v>777</v>
      </c>
    </row>
    <row r="1097" spans="1:9">
      <c r="B1097" s="114" t="s">
        <v>641</v>
      </c>
      <c r="C1097" s="115" t="s">
        <v>642</v>
      </c>
      <c r="D1097" s="114" t="s">
        <v>7</v>
      </c>
      <c r="E1097" s="114" t="s">
        <v>35</v>
      </c>
      <c r="F1097" s="116">
        <v>2</v>
      </c>
      <c r="G1097" s="117">
        <v>1.08</v>
      </c>
      <c r="H1097" s="118">
        <f t="shared" ref="H1097:H1101" si="274">ROUND(G1097-(G1097*J$10),2)</f>
        <v>0.87</v>
      </c>
      <c r="I1097" s="118">
        <f t="shared" ref="I1097:I1101" si="275">TRUNC(F1097*H1097,2)</f>
        <v>1.74</v>
      </c>
    </row>
    <row r="1098" spans="1:9">
      <c r="B1098" s="114" t="s">
        <v>643</v>
      </c>
      <c r="C1098" s="115" t="s">
        <v>644</v>
      </c>
      <c r="D1098" s="114" t="s">
        <v>7</v>
      </c>
      <c r="E1098" s="114" t="s">
        <v>35</v>
      </c>
      <c r="F1098" s="116">
        <v>1</v>
      </c>
      <c r="G1098" s="117">
        <v>3.43</v>
      </c>
      <c r="H1098" s="118">
        <f t="shared" si="274"/>
        <v>2.78</v>
      </c>
      <c r="I1098" s="118">
        <f t="shared" si="275"/>
        <v>2.78</v>
      </c>
    </row>
    <row r="1099" spans="1:9" ht="22.5">
      <c r="B1099" s="114" t="s">
        <v>645</v>
      </c>
      <c r="C1099" s="115" t="s">
        <v>646</v>
      </c>
      <c r="D1099" s="114" t="s">
        <v>7</v>
      </c>
      <c r="E1099" s="114" t="s">
        <v>35</v>
      </c>
      <c r="F1099" s="116">
        <v>0.05</v>
      </c>
      <c r="G1099" s="117">
        <v>21.24</v>
      </c>
      <c r="H1099" s="118">
        <f t="shared" si="274"/>
        <v>17.2</v>
      </c>
      <c r="I1099" s="118">
        <f t="shared" si="275"/>
        <v>0.86</v>
      </c>
    </row>
    <row r="1100" spans="1:9" ht="22.5">
      <c r="B1100" s="114" t="s">
        <v>545</v>
      </c>
      <c r="C1100" s="115" t="s">
        <v>546</v>
      </c>
      <c r="D1100" s="114" t="s">
        <v>7</v>
      </c>
      <c r="E1100" s="114" t="s">
        <v>27</v>
      </c>
      <c r="F1100" s="116">
        <v>0.1</v>
      </c>
      <c r="G1100" s="117">
        <v>16.89</v>
      </c>
      <c r="H1100" s="118">
        <f t="shared" si="274"/>
        <v>13.68</v>
      </c>
      <c r="I1100" s="118">
        <f t="shared" si="275"/>
        <v>1.36</v>
      </c>
    </row>
    <row r="1101" spans="1:9">
      <c r="B1101" s="114" t="s">
        <v>547</v>
      </c>
      <c r="C1101" s="115" t="s">
        <v>548</v>
      </c>
      <c r="D1101" s="114" t="s">
        <v>7</v>
      </c>
      <c r="E1101" s="114" t="s">
        <v>27</v>
      </c>
      <c r="F1101" s="116">
        <v>0.1</v>
      </c>
      <c r="G1101" s="117">
        <v>21.47</v>
      </c>
      <c r="H1101" s="118">
        <f t="shared" si="274"/>
        <v>17.39</v>
      </c>
      <c r="I1101" s="118">
        <f t="shared" si="275"/>
        <v>1.73</v>
      </c>
    </row>
    <row r="1102" spans="1:9">
      <c r="B1102" s="54"/>
      <c r="C1102" s="54"/>
      <c r="D1102" s="54"/>
      <c r="E1102" s="54"/>
      <c r="F1102" s="151" t="s">
        <v>2</v>
      </c>
      <c r="G1102" s="151"/>
      <c r="H1102" s="151"/>
      <c r="I1102" s="119">
        <f>SUM(I1097:I1101)</f>
        <v>8.4700000000000006</v>
      </c>
    </row>
    <row r="1103" spans="1:9">
      <c r="B1103" s="54"/>
      <c r="C1103" s="54"/>
      <c r="D1103" s="154"/>
      <c r="E1103" s="154"/>
      <c r="F1103" s="55"/>
      <c r="G1103" s="56"/>
      <c r="H1103" s="56"/>
      <c r="I1103" s="56"/>
    </row>
    <row r="1104" spans="1:9" ht="28.5" customHeight="1">
      <c r="B1104" s="109" t="s">
        <v>647</v>
      </c>
      <c r="C1104" s="153" t="s">
        <v>648</v>
      </c>
      <c r="D1104" s="153"/>
      <c r="E1104" s="153"/>
      <c r="F1104" s="153"/>
      <c r="G1104" s="153"/>
      <c r="H1104" s="153"/>
      <c r="I1104" s="153"/>
    </row>
    <row r="1105" spans="1:9">
      <c r="A1105" s="4"/>
      <c r="B1105" s="110" t="s">
        <v>771</v>
      </c>
      <c r="C1105" s="111" t="s">
        <v>772</v>
      </c>
      <c r="D1105" s="112" t="s">
        <v>773</v>
      </c>
      <c r="E1105" s="112" t="s">
        <v>774</v>
      </c>
      <c r="F1105" s="112" t="s">
        <v>775</v>
      </c>
      <c r="G1105" s="113"/>
      <c r="H1105" s="113" t="s">
        <v>776</v>
      </c>
      <c r="I1105" s="113" t="s">
        <v>777</v>
      </c>
    </row>
    <row r="1106" spans="1:9">
      <c r="B1106" s="114" t="s">
        <v>649</v>
      </c>
      <c r="C1106" s="115" t="s">
        <v>650</v>
      </c>
      <c r="D1106" s="114" t="s">
        <v>7</v>
      </c>
      <c r="E1106" s="114" t="s">
        <v>35</v>
      </c>
      <c r="F1106" s="116">
        <v>2</v>
      </c>
      <c r="G1106" s="117">
        <v>2.0099999999999998</v>
      </c>
      <c r="H1106" s="118">
        <f t="shared" ref="H1106:H1110" si="276">ROUND(G1106-(G1106*J$10),2)</f>
        <v>1.63</v>
      </c>
      <c r="I1106" s="118">
        <f t="shared" ref="I1106:I1110" si="277">TRUNC(F1106*H1106,2)</f>
        <v>3.26</v>
      </c>
    </row>
    <row r="1107" spans="1:9">
      <c r="B1107" s="114" t="s">
        <v>651</v>
      </c>
      <c r="C1107" s="115" t="s">
        <v>652</v>
      </c>
      <c r="D1107" s="114" t="s">
        <v>7</v>
      </c>
      <c r="E1107" s="114" t="s">
        <v>35</v>
      </c>
      <c r="F1107" s="116">
        <v>1</v>
      </c>
      <c r="G1107" s="117">
        <v>7.77</v>
      </c>
      <c r="H1107" s="118">
        <f t="shared" si="276"/>
        <v>6.29</v>
      </c>
      <c r="I1107" s="118">
        <f t="shared" si="277"/>
        <v>6.29</v>
      </c>
    </row>
    <row r="1108" spans="1:9" ht="22.5">
      <c r="B1108" s="114" t="s">
        <v>645</v>
      </c>
      <c r="C1108" s="115" t="s">
        <v>646</v>
      </c>
      <c r="D1108" s="114" t="s">
        <v>7</v>
      </c>
      <c r="E1108" s="114" t="s">
        <v>35</v>
      </c>
      <c r="F1108" s="116">
        <v>0.115</v>
      </c>
      <c r="G1108" s="117">
        <v>21.24</v>
      </c>
      <c r="H1108" s="118">
        <f t="shared" si="276"/>
        <v>17.2</v>
      </c>
      <c r="I1108" s="118">
        <f t="shared" si="277"/>
        <v>1.97</v>
      </c>
    </row>
    <row r="1109" spans="1:9" ht="22.5">
      <c r="B1109" s="114" t="s">
        <v>545</v>
      </c>
      <c r="C1109" s="115" t="s">
        <v>546</v>
      </c>
      <c r="D1109" s="114" t="s">
        <v>7</v>
      </c>
      <c r="E1109" s="114" t="s">
        <v>27</v>
      </c>
      <c r="F1109" s="116">
        <v>0.1</v>
      </c>
      <c r="G1109" s="117">
        <v>16.89</v>
      </c>
      <c r="H1109" s="118">
        <f t="shared" si="276"/>
        <v>13.68</v>
      </c>
      <c r="I1109" s="118">
        <f t="shared" si="277"/>
        <v>1.36</v>
      </c>
    </row>
    <row r="1110" spans="1:9">
      <c r="B1110" s="114" t="s">
        <v>547</v>
      </c>
      <c r="C1110" s="115" t="s">
        <v>548</v>
      </c>
      <c r="D1110" s="114" t="s">
        <v>7</v>
      </c>
      <c r="E1110" s="114" t="s">
        <v>27</v>
      </c>
      <c r="F1110" s="116">
        <v>0.1</v>
      </c>
      <c r="G1110" s="117">
        <v>21.47</v>
      </c>
      <c r="H1110" s="118">
        <f t="shared" si="276"/>
        <v>17.39</v>
      </c>
      <c r="I1110" s="118">
        <f t="shared" si="277"/>
        <v>1.73</v>
      </c>
    </row>
    <row r="1111" spans="1:9">
      <c r="B1111" s="54"/>
      <c r="C1111" s="54"/>
      <c r="D1111" s="54"/>
      <c r="E1111" s="54"/>
      <c r="F1111" s="151" t="s">
        <v>2</v>
      </c>
      <c r="G1111" s="151"/>
      <c r="H1111" s="151"/>
      <c r="I1111" s="119">
        <f>SUM(I1106:I1110)</f>
        <v>14.610000000000001</v>
      </c>
    </row>
    <row r="1112" spans="1:9">
      <c r="B1112" s="54"/>
      <c r="C1112" s="54"/>
      <c r="D1112" s="154"/>
      <c r="E1112" s="154"/>
      <c r="F1112" s="55"/>
      <c r="G1112" s="56"/>
      <c r="H1112" s="56"/>
      <c r="I1112" s="56"/>
    </row>
    <row r="1113" spans="1:9" ht="26.25" customHeight="1">
      <c r="B1113" s="109" t="s">
        <v>653</v>
      </c>
      <c r="C1113" s="153" t="s">
        <v>654</v>
      </c>
      <c r="D1113" s="153"/>
      <c r="E1113" s="153"/>
      <c r="F1113" s="153"/>
      <c r="G1113" s="153"/>
      <c r="H1113" s="153"/>
      <c r="I1113" s="153"/>
    </row>
    <row r="1114" spans="1:9">
      <c r="A1114" s="4"/>
      <c r="B1114" s="110" t="s">
        <v>771</v>
      </c>
      <c r="C1114" s="111" t="s">
        <v>772</v>
      </c>
      <c r="D1114" s="112" t="s">
        <v>773</v>
      </c>
      <c r="E1114" s="112" t="s">
        <v>774</v>
      </c>
      <c r="F1114" s="112" t="s">
        <v>775</v>
      </c>
      <c r="G1114" s="113"/>
      <c r="H1114" s="113" t="s">
        <v>776</v>
      </c>
      <c r="I1114" s="113" t="s">
        <v>777</v>
      </c>
    </row>
    <row r="1115" spans="1:9">
      <c r="B1115" s="114" t="s">
        <v>649</v>
      </c>
      <c r="C1115" s="115" t="s">
        <v>650</v>
      </c>
      <c r="D1115" s="114" t="s">
        <v>7</v>
      </c>
      <c r="E1115" s="114" t="s">
        <v>35</v>
      </c>
      <c r="F1115" s="116">
        <v>2</v>
      </c>
      <c r="G1115" s="117">
        <v>2.0099999999999998</v>
      </c>
      <c r="H1115" s="118">
        <f t="shared" ref="H1115:H1119" si="278">ROUND(G1115-(G1115*J$10),2)</f>
        <v>1.63</v>
      </c>
      <c r="I1115" s="118">
        <f t="shared" ref="I1115:I1119" si="279">TRUNC(F1115*H1115,2)</f>
        <v>3.26</v>
      </c>
    </row>
    <row r="1116" spans="1:9">
      <c r="B1116" s="114" t="s">
        <v>655</v>
      </c>
      <c r="C1116" s="115" t="s">
        <v>656</v>
      </c>
      <c r="D1116" s="114" t="s">
        <v>7</v>
      </c>
      <c r="E1116" s="114" t="s">
        <v>35</v>
      </c>
      <c r="F1116" s="116">
        <v>1</v>
      </c>
      <c r="G1116" s="117">
        <v>8.9</v>
      </c>
      <c r="H1116" s="118">
        <f t="shared" si="278"/>
        <v>7.21</v>
      </c>
      <c r="I1116" s="118">
        <f t="shared" si="279"/>
        <v>7.21</v>
      </c>
    </row>
    <row r="1117" spans="1:9" ht="22.5">
      <c r="B1117" s="114" t="s">
        <v>645</v>
      </c>
      <c r="C1117" s="115" t="s">
        <v>646</v>
      </c>
      <c r="D1117" s="114" t="s">
        <v>7</v>
      </c>
      <c r="E1117" s="114" t="s">
        <v>35</v>
      </c>
      <c r="F1117" s="116">
        <v>0.115</v>
      </c>
      <c r="G1117" s="117">
        <v>21.24</v>
      </c>
      <c r="H1117" s="118">
        <f t="shared" si="278"/>
        <v>17.2</v>
      </c>
      <c r="I1117" s="118">
        <f t="shared" si="279"/>
        <v>1.97</v>
      </c>
    </row>
    <row r="1118" spans="1:9" ht="22.5">
      <c r="B1118" s="114" t="s">
        <v>545</v>
      </c>
      <c r="C1118" s="115" t="s">
        <v>546</v>
      </c>
      <c r="D1118" s="114" t="s">
        <v>7</v>
      </c>
      <c r="E1118" s="114" t="s">
        <v>27</v>
      </c>
      <c r="F1118" s="116">
        <v>0.19259999999999999</v>
      </c>
      <c r="G1118" s="117">
        <v>16.89</v>
      </c>
      <c r="H1118" s="118">
        <f t="shared" si="278"/>
        <v>13.68</v>
      </c>
      <c r="I1118" s="118">
        <f t="shared" si="279"/>
        <v>2.63</v>
      </c>
    </row>
    <row r="1119" spans="1:9">
      <c r="B1119" s="114" t="s">
        <v>547</v>
      </c>
      <c r="C1119" s="115" t="s">
        <v>548</v>
      </c>
      <c r="D1119" s="114" t="s">
        <v>7</v>
      </c>
      <c r="E1119" s="114" t="s">
        <v>27</v>
      </c>
      <c r="F1119" s="116">
        <v>0.19259999999999999</v>
      </c>
      <c r="G1119" s="117">
        <v>21.47</v>
      </c>
      <c r="H1119" s="118">
        <f t="shared" si="278"/>
        <v>17.39</v>
      </c>
      <c r="I1119" s="118">
        <f t="shared" si="279"/>
        <v>3.34</v>
      </c>
    </row>
    <row r="1120" spans="1:9">
      <c r="B1120" s="54"/>
      <c r="C1120" s="54"/>
      <c r="D1120" s="54"/>
      <c r="E1120" s="54"/>
      <c r="F1120" s="151" t="s">
        <v>2</v>
      </c>
      <c r="G1120" s="151"/>
      <c r="H1120" s="151"/>
      <c r="I1120" s="119">
        <f>SUM(I1115:I1119)</f>
        <v>18.41</v>
      </c>
    </row>
    <row r="1121" spans="1:9">
      <c r="B1121" s="54"/>
      <c r="C1121" s="54"/>
      <c r="D1121" s="154"/>
      <c r="E1121" s="154"/>
      <c r="F1121" s="55"/>
      <c r="G1121" s="56"/>
      <c r="H1121" s="56"/>
      <c r="I1121" s="56"/>
    </row>
    <row r="1122" spans="1:9">
      <c r="B1122" s="109" t="s">
        <v>657</v>
      </c>
      <c r="C1122" s="153" t="s">
        <v>658</v>
      </c>
      <c r="D1122" s="153"/>
      <c r="E1122" s="153"/>
      <c r="F1122" s="153"/>
      <c r="G1122" s="153"/>
      <c r="H1122" s="153"/>
      <c r="I1122" s="153"/>
    </row>
    <row r="1123" spans="1:9">
      <c r="A1123" s="4"/>
      <c r="B1123" s="110" t="s">
        <v>771</v>
      </c>
      <c r="C1123" s="111" t="s">
        <v>772</v>
      </c>
      <c r="D1123" s="112" t="s">
        <v>773</v>
      </c>
      <c r="E1123" s="112" t="s">
        <v>774</v>
      </c>
      <c r="F1123" s="112" t="s">
        <v>775</v>
      </c>
      <c r="G1123" s="113"/>
      <c r="H1123" s="113" t="s">
        <v>776</v>
      </c>
      <c r="I1123" s="113" t="s">
        <v>777</v>
      </c>
    </row>
    <row r="1124" spans="1:9">
      <c r="B1124" s="114" t="s">
        <v>531</v>
      </c>
      <c r="C1124" s="115" t="s">
        <v>532</v>
      </c>
      <c r="D1124" s="114" t="s">
        <v>179</v>
      </c>
      <c r="E1124" s="114" t="s">
        <v>191</v>
      </c>
      <c r="F1124" s="116">
        <v>0.12</v>
      </c>
      <c r="G1124" s="117">
        <v>3.73</v>
      </c>
      <c r="H1124" s="118">
        <f t="shared" ref="H1124:H1126" si="280">ROUND(G1124-(G1124*J$10),2)</f>
        <v>3.02</v>
      </c>
      <c r="I1124" s="118">
        <f t="shared" ref="I1124:I1126" si="281">TRUNC(F1124*H1124,2)</f>
        <v>0.36</v>
      </c>
    </row>
    <row r="1125" spans="1:9">
      <c r="B1125" s="114" t="s">
        <v>216</v>
      </c>
      <c r="C1125" s="115" t="s">
        <v>217</v>
      </c>
      <c r="D1125" s="114" t="s">
        <v>179</v>
      </c>
      <c r="E1125" s="114" t="s">
        <v>191</v>
      </c>
      <c r="F1125" s="116">
        <v>0.12</v>
      </c>
      <c r="G1125" s="117">
        <v>3.8</v>
      </c>
      <c r="H1125" s="118">
        <f t="shared" si="280"/>
        <v>3.08</v>
      </c>
      <c r="I1125" s="118">
        <f t="shared" si="281"/>
        <v>0.36</v>
      </c>
    </row>
    <row r="1126" spans="1:9">
      <c r="B1126" s="114" t="s">
        <v>559</v>
      </c>
      <c r="C1126" s="115" t="s">
        <v>560</v>
      </c>
      <c r="D1126" s="114" t="s">
        <v>179</v>
      </c>
      <c r="E1126" s="114" t="s">
        <v>518</v>
      </c>
      <c r="F1126" s="116">
        <v>8.0000000000000002E-3</v>
      </c>
      <c r="G1126" s="117">
        <v>72.41</v>
      </c>
      <c r="H1126" s="118">
        <f t="shared" si="280"/>
        <v>58.65</v>
      </c>
      <c r="I1126" s="118">
        <f t="shared" si="281"/>
        <v>0.46</v>
      </c>
    </row>
    <row r="1127" spans="1:9">
      <c r="B1127" s="114" t="s">
        <v>659</v>
      </c>
      <c r="C1127" s="115" t="s">
        <v>660</v>
      </c>
      <c r="D1127" s="114" t="s">
        <v>179</v>
      </c>
      <c r="E1127" s="114" t="s">
        <v>183</v>
      </c>
      <c r="F1127" s="116">
        <v>1</v>
      </c>
      <c r="G1127" s="117">
        <v>0.98</v>
      </c>
      <c r="H1127" s="118">
        <f t="shared" ref="H1127:H1132" si="282">ROUND(G1127-(G1127*J$10),2)</f>
        <v>0.79</v>
      </c>
      <c r="I1127" s="118">
        <f t="shared" ref="I1127:I1132" si="283">TRUNC(F1127*H1127,2)</f>
        <v>0.79</v>
      </c>
    </row>
    <row r="1128" spans="1:9">
      <c r="B1128" s="114" t="s">
        <v>661</v>
      </c>
      <c r="C1128" s="115" t="s">
        <v>662</v>
      </c>
      <c r="D1128" s="114" t="s">
        <v>179</v>
      </c>
      <c r="E1128" s="114" t="s">
        <v>183</v>
      </c>
      <c r="F1128" s="116">
        <v>1</v>
      </c>
      <c r="G1128" s="117">
        <v>3.87</v>
      </c>
      <c r="H1128" s="118">
        <f t="shared" si="282"/>
        <v>3.13</v>
      </c>
      <c r="I1128" s="118">
        <f t="shared" si="283"/>
        <v>3.13</v>
      </c>
    </row>
    <row r="1129" spans="1:9">
      <c r="B1129" s="114" t="s">
        <v>663</v>
      </c>
      <c r="C1129" s="115" t="s">
        <v>664</v>
      </c>
      <c r="D1129" s="114" t="s">
        <v>179</v>
      </c>
      <c r="E1129" s="114" t="s">
        <v>518</v>
      </c>
      <c r="F1129" s="116">
        <v>0.01</v>
      </c>
      <c r="G1129" s="117">
        <v>63.5</v>
      </c>
      <c r="H1129" s="118">
        <f t="shared" si="282"/>
        <v>51.44</v>
      </c>
      <c r="I1129" s="118">
        <f t="shared" si="283"/>
        <v>0.51</v>
      </c>
    </row>
    <row r="1130" spans="1:9">
      <c r="B1130" s="114" t="s">
        <v>563</v>
      </c>
      <c r="C1130" s="115" t="s">
        <v>564</v>
      </c>
      <c r="D1130" s="114" t="s">
        <v>179</v>
      </c>
      <c r="E1130" s="114" t="s">
        <v>565</v>
      </c>
      <c r="F1130" s="116">
        <v>1.0999999999999999E-2</v>
      </c>
      <c r="G1130" s="117">
        <v>69.739999999999995</v>
      </c>
      <c r="H1130" s="118">
        <f t="shared" si="282"/>
        <v>56.49</v>
      </c>
      <c r="I1130" s="118">
        <f t="shared" si="283"/>
        <v>0.62</v>
      </c>
    </row>
    <row r="1131" spans="1:9">
      <c r="B1131" s="114" t="s">
        <v>533</v>
      </c>
      <c r="C1131" s="115" t="s">
        <v>534</v>
      </c>
      <c r="D1131" s="114" t="s">
        <v>179</v>
      </c>
      <c r="E1131" s="114" t="s">
        <v>191</v>
      </c>
      <c r="F1131" s="116">
        <v>0.12</v>
      </c>
      <c r="G1131" s="117">
        <v>18.16</v>
      </c>
      <c r="H1131" s="118">
        <f t="shared" si="282"/>
        <v>14.71</v>
      </c>
      <c r="I1131" s="118">
        <f t="shared" si="283"/>
        <v>1.76</v>
      </c>
    </row>
    <row r="1132" spans="1:9">
      <c r="B1132" s="114" t="s">
        <v>222</v>
      </c>
      <c r="C1132" s="115" t="s">
        <v>223</v>
      </c>
      <c r="D1132" s="114" t="s">
        <v>179</v>
      </c>
      <c r="E1132" s="114" t="s">
        <v>191</v>
      </c>
      <c r="F1132" s="116">
        <v>0.12</v>
      </c>
      <c r="G1132" s="117">
        <v>12.72</v>
      </c>
      <c r="H1132" s="118">
        <f t="shared" si="282"/>
        <v>10.3</v>
      </c>
      <c r="I1132" s="118">
        <f t="shared" si="283"/>
        <v>1.23</v>
      </c>
    </row>
    <row r="1133" spans="1:9">
      <c r="B1133" s="54"/>
      <c r="C1133" s="54"/>
      <c r="D1133" s="54"/>
      <c r="E1133" s="54"/>
      <c r="F1133" s="151" t="s">
        <v>2</v>
      </c>
      <c r="G1133" s="151"/>
      <c r="H1133" s="151"/>
      <c r="I1133" s="119">
        <f>SUM(I1124:I1132)</f>
        <v>9.2199999999999989</v>
      </c>
    </row>
    <row r="1134" spans="1:9">
      <c r="B1134" s="54"/>
      <c r="C1134" s="54"/>
      <c r="D1134" s="154"/>
      <c r="E1134" s="154"/>
      <c r="F1134" s="55"/>
      <c r="G1134" s="56"/>
      <c r="H1134" s="56"/>
      <c r="I1134" s="56"/>
    </row>
    <row r="1135" spans="1:9">
      <c r="B1135" s="109" t="s">
        <v>665</v>
      </c>
      <c r="C1135" s="153" t="s">
        <v>666</v>
      </c>
      <c r="D1135" s="153"/>
      <c r="E1135" s="153"/>
      <c r="F1135" s="153"/>
      <c r="G1135" s="153"/>
      <c r="H1135" s="153"/>
      <c r="I1135" s="153"/>
    </row>
    <row r="1136" spans="1:9">
      <c r="A1136" s="4"/>
      <c r="B1136" s="110" t="s">
        <v>771</v>
      </c>
      <c r="C1136" s="111" t="s">
        <v>772</v>
      </c>
      <c r="D1136" s="112" t="s">
        <v>773</v>
      </c>
      <c r="E1136" s="112" t="s">
        <v>774</v>
      </c>
      <c r="F1136" s="112" t="s">
        <v>775</v>
      </c>
      <c r="G1136" s="113"/>
      <c r="H1136" s="113" t="s">
        <v>776</v>
      </c>
      <c r="I1136" s="113" t="s">
        <v>777</v>
      </c>
    </row>
    <row r="1137" spans="1:9">
      <c r="B1137" s="114" t="s">
        <v>531</v>
      </c>
      <c r="C1137" s="115" t="s">
        <v>532</v>
      </c>
      <c r="D1137" s="114" t="s">
        <v>179</v>
      </c>
      <c r="E1137" s="114" t="s">
        <v>191</v>
      </c>
      <c r="F1137" s="116">
        <v>0.46</v>
      </c>
      <c r="G1137" s="117">
        <v>3.73</v>
      </c>
      <c r="H1137" s="118">
        <f t="shared" ref="H1137:H1143" si="284">ROUND(G1137-(G1137*J$10),2)</f>
        <v>3.02</v>
      </c>
      <c r="I1137" s="118">
        <f t="shared" ref="I1137:I1143" si="285">TRUNC(F1137*H1137,2)</f>
        <v>1.38</v>
      </c>
    </row>
    <row r="1138" spans="1:9">
      <c r="B1138" s="114" t="s">
        <v>216</v>
      </c>
      <c r="C1138" s="115" t="s">
        <v>217</v>
      </c>
      <c r="D1138" s="114" t="s">
        <v>179</v>
      </c>
      <c r="E1138" s="114" t="s">
        <v>191</v>
      </c>
      <c r="F1138" s="116">
        <v>0.46</v>
      </c>
      <c r="G1138" s="117">
        <v>3.8</v>
      </c>
      <c r="H1138" s="118">
        <f t="shared" si="284"/>
        <v>3.08</v>
      </c>
      <c r="I1138" s="118">
        <f t="shared" si="285"/>
        <v>1.41</v>
      </c>
    </row>
    <row r="1139" spans="1:9">
      <c r="B1139" s="114" t="s">
        <v>559</v>
      </c>
      <c r="C1139" s="115" t="s">
        <v>560</v>
      </c>
      <c r="D1139" s="114" t="s">
        <v>179</v>
      </c>
      <c r="E1139" s="114" t="s">
        <v>518</v>
      </c>
      <c r="F1139" s="116">
        <v>5.8000000000000003E-2</v>
      </c>
      <c r="G1139" s="117">
        <v>72.41</v>
      </c>
      <c r="H1139" s="118">
        <f t="shared" si="284"/>
        <v>58.65</v>
      </c>
      <c r="I1139" s="118">
        <f t="shared" si="285"/>
        <v>3.4</v>
      </c>
    </row>
    <row r="1140" spans="1:9">
      <c r="B1140" s="114" t="s">
        <v>667</v>
      </c>
      <c r="C1140" s="115" t="s">
        <v>668</v>
      </c>
      <c r="D1140" s="114" t="s">
        <v>179</v>
      </c>
      <c r="E1140" s="114" t="s">
        <v>183</v>
      </c>
      <c r="F1140" s="116">
        <v>1</v>
      </c>
      <c r="G1140" s="117">
        <v>16.170000000000002</v>
      </c>
      <c r="H1140" s="118">
        <f t="shared" si="284"/>
        <v>13.1</v>
      </c>
      <c r="I1140" s="118">
        <f t="shared" si="285"/>
        <v>13.1</v>
      </c>
    </row>
    <row r="1141" spans="1:9">
      <c r="B1141" s="114" t="s">
        <v>563</v>
      </c>
      <c r="C1141" s="115" t="s">
        <v>564</v>
      </c>
      <c r="D1141" s="114" t="s">
        <v>179</v>
      </c>
      <c r="E1141" s="114" t="s">
        <v>565</v>
      </c>
      <c r="F1141" s="116">
        <v>9.0999999999999998E-2</v>
      </c>
      <c r="G1141" s="117">
        <v>69.739999999999995</v>
      </c>
      <c r="H1141" s="118">
        <f t="shared" si="284"/>
        <v>56.49</v>
      </c>
      <c r="I1141" s="118">
        <f t="shared" si="285"/>
        <v>5.14</v>
      </c>
    </row>
    <row r="1142" spans="1:9">
      <c r="B1142" s="114" t="s">
        <v>533</v>
      </c>
      <c r="C1142" s="115" t="s">
        <v>534</v>
      </c>
      <c r="D1142" s="114" t="s">
        <v>179</v>
      </c>
      <c r="E1142" s="114" t="s">
        <v>191</v>
      </c>
      <c r="F1142" s="116">
        <v>0.46</v>
      </c>
      <c r="G1142" s="117">
        <v>18.16</v>
      </c>
      <c r="H1142" s="118">
        <f t="shared" si="284"/>
        <v>14.71</v>
      </c>
      <c r="I1142" s="118">
        <f t="shared" si="285"/>
        <v>6.76</v>
      </c>
    </row>
    <row r="1143" spans="1:9">
      <c r="B1143" s="114" t="s">
        <v>222</v>
      </c>
      <c r="C1143" s="115" t="s">
        <v>223</v>
      </c>
      <c r="D1143" s="114" t="s">
        <v>179</v>
      </c>
      <c r="E1143" s="114" t="s">
        <v>191</v>
      </c>
      <c r="F1143" s="116">
        <v>0.46</v>
      </c>
      <c r="G1143" s="117">
        <v>12.72</v>
      </c>
      <c r="H1143" s="118">
        <f t="shared" si="284"/>
        <v>10.3</v>
      </c>
      <c r="I1143" s="118">
        <f t="shared" si="285"/>
        <v>4.7300000000000004</v>
      </c>
    </row>
    <row r="1144" spans="1:9">
      <c r="B1144" s="54"/>
      <c r="C1144" s="54"/>
      <c r="D1144" s="54"/>
      <c r="E1144" s="54"/>
      <c r="F1144" s="151" t="s">
        <v>2</v>
      </c>
      <c r="G1144" s="151"/>
      <c r="H1144" s="151"/>
      <c r="I1144" s="119">
        <f>SUM(I1137:I1143)</f>
        <v>35.92</v>
      </c>
    </row>
    <row r="1145" spans="1:9">
      <c r="B1145" s="54"/>
      <c r="C1145" s="54"/>
      <c r="D1145" s="154"/>
      <c r="E1145" s="154"/>
      <c r="F1145" s="55"/>
      <c r="G1145" s="56"/>
      <c r="H1145" s="56"/>
      <c r="I1145" s="56"/>
    </row>
    <row r="1146" spans="1:9">
      <c r="B1146" s="109" t="s">
        <v>669</v>
      </c>
      <c r="C1146" s="153" t="s">
        <v>670</v>
      </c>
      <c r="D1146" s="153"/>
      <c r="E1146" s="153"/>
      <c r="F1146" s="153"/>
      <c r="G1146" s="153"/>
      <c r="H1146" s="153"/>
      <c r="I1146" s="153"/>
    </row>
    <row r="1147" spans="1:9">
      <c r="A1147" s="4"/>
      <c r="B1147" s="110" t="s">
        <v>771</v>
      </c>
      <c r="C1147" s="111" t="s">
        <v>772</v>
      </c>
      <c r="D1147" s="112" t="s">
        <v>773</v>
      </c>
      <c r="E1147" s="112" t="s">
        <v>774</v>
      </c>
      <c r="F1147" s="112" t="s">
        <v>775</v>
      </c>
      <c r="G1147" s="113"/>
      <c r="H1147" s="113" t="s">
        <v>776</v>
      </c>
      <c r="I1147" s="113" t="s">
        <v>777</v>
      </c>
    </row>
    <row r="1148" spans="1:9">
      <c r="B1148" s="114" t="s">
        <v>541</v>
      </c>
      <c r="C1148" s="115" t="s">
        <v>542</v>
      </c>
      <c r="D1148" s="114" t="s">
        <v>7</v>
      </c>
      <c r="E1148" s="114" t="s">
        <v>35</v>
      </c>
      <c r="F1148" s="116">
        <v>1.6299999999999999E-2</v>
      </c>
      <c r="G1148" s="117">
        <v>1.82</v>
      </c>
      <c r="H1148" s="118">
        <f t="shared" ref="H1148:H1151" si="286">ROUND(G1148-(G1148*J$10),2)</f>
        <v>1.47</v>
      </c>
      <c r="I1148" s="118">
        <f t="shared" ref="I1148:I1151" si="287">TRUNC(F1148*H1148,2)</f>
        <v>0.02</v>
      </c>
    </row>
    <row r="1149" spans="1:9">
      <c r="B1149" s="114" t="s">
        <v>671</v>
      </c>
      <c r="C1149" s="115" t="s">
        <v>672</v>
      </c>
      <c r="D1149" s="114" t="s">
        <v>7</v>
      </c>
      <c r="E1149" s="114" t="s">
        <v>14</v>
      </c>
      <c r="F1149" s="116">
        <v>1.0548999999999999</v>
      </c>
      <c r="G1149" s="117">
        <v>6.55</v>
      </c>
      <c r="H1149" s="118">
        <f t="shared" si="286"/>
        <v>5.31</v>
      </c>
      <c r="I1149" s="118">
        <f t="shared" si="287"/>
        <v>5.6</v>
      </c>
    </row>
    <row r="1150" spans="1:9" ht="22.5">
      <c r="B1150" s="114" t="s">
        <v>545</v>
      </c>
      <c r="C1150" s="115" t="s">
        <v>546</v>
      </c>
      <c r="D1150" s="114" t="s">
        <v>7</v>
      </c>
      <c r="E1150" s="114" t="s">
        <v>27</v>
      </c>
      <c r="F1150" s="116">
        <v>0.2722</v>
      </c>
      <c r="G1150" s="117">
        <v>16.89</v>
      </c>
      <c r="H1150" s="118">
        <f t="shared" si="286"/>
        <v>13.68</v>
      </c>
      <c r="I1150" s="118">
        <f t="shared" si="287"/>
        <v>3.72</v>
      </c>
    </row>
    <row r="1151" spans="1:9">
      <c r="B1151" s="114" t="s">
        <v>547</v>
      </c>
      <c r="C1151" s="115" t="s">
        <v>548</v>
      </c>
      <c r="D1151" s="114" t="s">
        <v>7</v>
      </c>
      <c r="E1151" s="114" t="s">
        <v>27</v>
      </c>
      <c r="F1151" s="116">
        <v>0.2722</v>
      </c>
      <c r="G1151" s="117">
        <v>21.47</v>
      </c>
      <c r="H1151" s="118">
        <f t="shared" si="286"/>
        <v>17.39</v>
      </c>
      <c r="I1151" s="118">
        <f t="shared" si="287"/>
        <v>4.7300000000000004</v>
      </c>
    </row>
    <row r="1152" spans="1:9">
      <c r="B1152" s="54"/>
      <c r="C1152" s="54"/>
      <c r="D1152" s="54"/>
      <c r="E1152" s="54"/>
      <c r="F1152" s="151" t="s">
        <v>2</v>
      </c>
      <c r="G1152" s="151"/>
      <c r="H1152" s="151"/>
      <c r="I1152" s="119">
        <f>SUM(I1148:I1151)</f>
        <v>14.07</v>
      </c>
    </row>
    <row r="1153" spans="1:9">
      <c r="B1153" s="54"/>
      <c r="C1153" s="54"/>
      <c r="D1153" s="154"/>
      <c r="E1153" s="154"/>
      <c r="F1153" s="55"/>
      <c r="G1153" s="56"/>
      <c r="H1153" s="56"/>
      <c r="I1153" s="56"/>
    </row>
    <row r="1154" spans="1:9" ht="31.5" customHeight="1">
      <c r="B1154" s="109" t="s">
        <v>673</v>
      </c>
      <c r="C1154" s="153" t="s">
        <v>674</v>
      </c>
      <c r="D1154" s="153"/>
      <c r="E1154" s="153"/>
      <c r="F1154" s="153"/>
      <c r="G1154" s="153"/>
      <c r="H1154" s="153"/>
      <c r="I1154" s="153"/>
    </row>
    <row r="1155" spans="1:9">
      <c r="A1155" s="4"/>
      <c r="B1155" s="110" t="s">
        <v>771</v>
      </c>
      <c r="C1155" s="111" t="s">
        <v>772</v>
      </c>
      <c r="D1155" s="112" t="s">
        <v>773</v>
      </c>
      <c r="E1155" s="112" t="s">
        <v>774</v>
      </c>
      <c r="F1155" s="112" t="s">
        <v>775</v>
      </c>
      <c r="G1155" s="113"/>
      <c r="H1155" s="113" t="s">
        <v>776</v>
      </c>
      <c r="I1155" s="113" t="s">
        <v>777</v>
      </c>
    </row>
    <row r="1156" spans="1:9">
      <c r="B1156" s="114" t="s">
        <v>541</v>
      </c>
      <c r="C1156" s="115" t="s">
        <v>542</v>
      </c>
      <c r="D1156" s="114" t="s">
        <v>7</v>
      </c>
      <c r="E1156" s="114" t="s">
        <v>35</v>
      </c>
      <c r="F1156" s="116">
        <v>1.77E-2</v>
      </c>
      <c r="G1156" s="117">
        <v>1.82</v>
      </c>
      <c r="H1156" s="118">
        <f t="shared" ref="H1156:H1159" si="288">ROUND(G1156-(G1156*J$10),2)</f>
        <v>1.47</v>
      </c>
      <c r="I1156" s="118">
        <f t="shared" ref="I1156:I1159" si="289">TRUNC(F1156*H1156,2)</f>
        <v>0.02</v>
      </c>
    </row>
    <row r="1157" spans="1:9">
      <c r="B1157" s="114" t="s">
        <v>675</v>
      </c>
      <c r="C1157" s="115" t="s">
        <v>676</v>
      </c>
      <c r="D1157" s="114" t="s">
        <v>7</v>
      </c>
      <c r="E1157" s="114" t="s">
        <v>14</v>
      </c>
      <c r="F1157" s="116">
        <v>1.0548999999999999</v>
      </c>
      <c r="G1157" s="117">
        <v>12.1</v>
      </c>
      <c r="H1157" s="118">
        <f t="shared" si="288"/>
        <v>9.8000000000000007</v>
      </c>
      <c r="I1157" s="118">
        <f t="shared" si="289"/>
        <v>10.33</v>
      </c>
    </row>
    <row r="1158" spans="1:9" ht="22.5">
      <c r="B1158" s="114" t="s">
        <v>545</v>
      </c>
      <c r="C1158" s="115" t="s">
        <v>546</v>
      </c>
      <c r="D1158" s="114" t="s">
        <v>7</v>
      </c>
      <c r="E1158" s="114" t="s">
        <v>27</v>
      </c>
      <c r="F1158" s="116">
        <v>0.35</v>
      </c>
      <c r="G1158" s="117">
        <v>16.89</v>
      </c>
      <c r="H1158" s="118">
        <f t="shared" si="288"/>
        <v>13.68</v>
      </c>
      <c r="I1158" s="118">
        <f t="shared" si="289"/>
        <v>4.78</v>
      </c>
    </row>
    <row r="1159" spans="1:9">
      <c r="B1159" s="114" t="s">
        <v>547</v>
      </c>
      <c r="C1159" s="115" t="s">
        <v>548</v>
      </c>
      <c r="D1159" s="114" t="s">
        <v>7</v>
      </c>
      <c r="E1159" s="114" t="s">
        <v>27</v>
      </c>
      <c r="F1159" s="116">
        <v>0.35</v>
      </c>
      <c r="G1159" s="117">
        <v>21.47</v>
      </c>
      <c r="H1159" s="118">
        <f t="shared" si="288"/>
        <v>17.39</v>
      </c>
      <c r="I1159" s="118">
        <f t="shared" si="289"/>
        <v>6.08</v>
      </c>
    </row>
    <row r="1160" spans="1:9">
      <c r="B1160" s="54"/>
      <c r="C1160" s="54"/>
      <c r="D1160" s="54"/>
      <c r="E1160" s="54"/>
      <c r="F1160" s="151" t="s">
        <v>2</v>
      </c>
      <c r="G1160" s="151"/>
      <c r="H1160" s="151"/>
      <c r="I1160" s="119">
        <f>SUM(I1156:I1159)</f>
        <v>21.21</v>
      </c>
    </row>
    <row r="1161" spans="1:9">
      <c r="B1161" s="54"/>
      <c r="C1161" s="54"/>
      <c r="D1161" s="154"/>
      <c r="E1161" s="154"/>
      <c r="F1161" s="55"/>
      <c r="G1161" s="56"/>
      <c r="H1161" s="56"/>
      <c r="I1161" s="56"/>
    </row>
    <row r="1162" spans="1:9" ht="33" customHeight="1">
      <c r="B1162" s="109" t="s">
        <v>677</v>
      </c>
      <c r="C1162" s="153" t="s">
        <v>678</v>
      </c>
      <c r="D1162" s="153"/>
      <c r="E1162" s="153"/>
      <c r="F1162" s="153"/>
      <c r="G1162" s="153"/>
      <c r="H1162" s="153"/>
      <c r="I1162" s="153"/>
    </row>
    <row r="1163" spans="1:9">
      <c r="A1163" s="4"/>
      <c r="B1163" s="110" t="s">
        <v>771</v>
      </c>
      <c r="C1163" s="111" t="s">
        <v>772</v>
      </c>
      <c r="D1163" s="112" t="s">
        <v>773</v>
      </c>
      <c r="E1163" s="112" t="s">
        <v>774</v>
      </c>
      <c r="F1163" s="112" t="s">
        <v>775</v>
      </c>
      <c r="G1163" s="113"/>
      <c r="H1163" s="113" t="s">
        <v>776</v>
      </c>
      <c r="I1163" s="113" t="s">
        <v>777</v>
      </c>
    </row>
    <row r="1164" spans="1:9">
      <c r="B1164" s="114" t="s">
        <v>541</v>
      </c>
      <c r="C1164" s="115" t="s">
        <v>542</v>
      </c>
      <c r="D1164" s="114" t="s">
        <v>7</v>
      </c>
      <c r="E1164" s="114" t="s">
        <v>35</v>
      </c>
      <c r="F1164" s="116">
        <v>2.47E-2</v>
      </c>
      <c r="G1164" s="117">
        <v>1.82</v>
      </c>
      <c r="H1164" s="118">
        <f t="shared" ref="H1164:H1167" si="290">ROUND(G1164-(G1164*J$10),2)</f>
        <v>1.47</v>
      </c>
      <c r="I1164" s="118">
        <f t="shared" ref="I1164:I1167" si="291">TRUNC(F1164*H1164,2)</f>
        <v>0.03</v>
      </c>
    </row>
    <row r="1165" spans="1:9">
      <c r="B1165" s="114" t="s">
        <v>679</v>
      </c>
      <c r="C1165" s="115" t="s">
        <v>680</v>
      </c>
      <c r="D1165" s="114" t="s">
        <v>7</v>
      </c>
      <c r="E1165" s="114" t="s">
        <v>14</v>
      </c>
      <c r="F1165" s="116">
        <v>1.0548999999999999</v>
      </c>
      <c r="G1165" s="117">
        <v>15.53</v>
      </c>
      <c r="H1165" s="118">
        <f t="shared" si="290"/>
        <v>12.58</v>
      </c>
      <c r="I1165" s="118">
        <f t="shared" si="291"/>
        <v>13.27</v>
      </c>
    </row>
    <row r="1166" spans="1:9" ht="22.5">
      <c r="B1166" s="114" t="s">
        <v>545</v>
      </c>
      <c r="C1166" s="115" t="s">
        <v>546</v>
      </c>
      <c r="D1166" s="114" t="s">
        <v>7</v>
      </c>
      <c r="E1166" s="114" t="s">
        <v>27</v>
      </c>
      <c r="F1166" s="116">
        <v>0.87</v>
      </c>
      <c r="G1166" s="117">
        <v>16.89</v>
      </c>
      <c r="H1166" s="118">
        <f t="shared" si="290"/>
        <v>13.68</v>
      </c>
      <c r="I1166" s="118">
        <f t="shared" si="291"/>
        <v>11.9</v>
      </c>
    </row>
    <row r="1167" spans="1:9">
      <c r="B1167" s="114" t="s">
        <v>547</v>
      </c>
      <c r="C1167" s="115" t="s">
        <v>548</v>
      </c>
      <c r="D1167" s="114" t="s">
        <v>7</v>
      </c>
      <c r="E1167" s="114" t="s">
        <v>27</v>
      </c>
      <c r="F1167" s="116">
        <v>0.87</v>
      </c>
      <c r="G1167" s="117">
        <v>21.47</v>
      </c>
      <c r="H1167" s="118">
        <f t="shared" si="290"/>
        <v>17.39</v>
      </c>
      <c r="I1167" s="118">
        <f t="shared" si="291"/>
        <v>15.12</v>
      </c>
    </row>
    <row r="1168" spans="1:9">
      <c r="B1168" s="54"/>
      <c r="C1168" s="54"/>
      <c r="D1168" s="54"/>
      <c r="E1168" s="54"/>
      <c r="F1168" s="151" t="s">
        <v>2</v>
      </c>
      <c r="G1168" s="151"/>
      <c r="H1168" s="151"/>
      <c r="I1168" s="119">
        <f>SUM(I1164:I1167)</f>
        <v>40.32</v>
      </c>
    </row>
    <row r="1169" spans="1:9">
      <c r="B1169" s="54"/>
      <c r="C1169" s="54"/>
      <c r="D1169" s="154"/>
      <c r="E1169" s="154"/>
      <c r="F1169" s="55"/>
      <c r="G1169" s="56"/>
      <c r="H1169" s="56"/>
      <c r="I1169" s="56"/>
    </row>
    <row r="1170" spans="1:9" ht="26.25" customHeight="1">
      <c r="B1170" s="109" t="s">
        <v>681</v>
      </c>
      <c r="C1170" s="153" t="s">
        <v>682</v>
      </c>
      <c r="D1170" s="153"/>
      <c r="E1170" s="153"/>
      <c r="F1170" s="153"/>
      <c r="G1170" s="153"/>
      <c r="H1170" s="153"/>
      <c r="I1170" s="153"/>
    </row>
    <row r="1171" spans="1:9">
      <c r="A1171" s="4"/>
      <c r="B1171" s="110" t="s">
        <v>771</v>
      </c>
      <c r="C1171" s="111" t="s">
        <v>772</v>
      </c>
      <c r="D1171" s="112" t="s">
        <v>773</v>
      </c>
      <c r="E1171" s="112" t="s">
        <v>774</v>
      </c>
      <c r="F1171" s="112" t="s">
        <v>775</v>
      </c>
      <c r="G1171" s="113"/>
      <c r="H1171" s="113" t="s">
        <v>776</v>
      </c>
      <c r="I1171" s="113" t="s">
        <v>777</v>
      </c>
    </row>
    <row r="1172" spans="1:9">
      <c r="B1172" s="114" t="s">
        <v>537</v>
      </c>
      <c r="C1172" s="115" t="s">
        <v>538</v>
      </c>
      <c r="D1172" s="114" t="s">
        <v>7</v>
      </c>
      <c r="E1172" s="114" t="s">
        <v>35</v>
      </c>
      <c r="F1172" s="116">
        <v>2.92E-2</v>
      </c>
      <c r="G1172" s="117">
        <v>51.47</v>
      </c>
      <c r="H1172" s="118">
        <f t="shared" ref="H1172:H1177" si="292">ROUND(G1172-(G1172*J$10),2)</f>
        <v>41.69</v>
      </c>
      <c r="I1172" s="118">
        <f t="shared" ref="I1172:I1177" si="293">TRUNC(F1172*H1172,2)</f>
        <v>1.21</v>
      </c>
    </row>
    <row r="1173" spans="1:9">
      <c r="B1173" s="114" t="s">
        <v>683</v>
      </c>
      <c r="C1173" s="115" t="s">
        <v>684</v>
      </c>
      <c r="D1173" s="114" t="s">
        <v>7</v>
      </c>
      <c r="E1173" s="114" t="s">
        <v>35</v>
      </c>
      <c r="F1173" s="116">
        <v>1</v>
      </c>
      <c r="G1173" s="117">
        <v>17.809999999999999</v>
      </c>
      <c r="H1173" s="118">
        <f t="shared" si="292"/>
        <v>14.43</v>
      </c>
      <c r="I1173" s="118">
        <f t="shared" si="293"/>
        <v>14.43</v>
      </c>
    </row>
    <row r="1174" spans="1:9">
      <c r="B1174" s="114" t="s">
        <v>541</v>
      </c>
      <c r="C1174" s="115" t="s">
        <v>542</v>
      </c>
      <c r="D1174" s="114" t="s">
        <v>7</v>
      </c>
      <c r="E1174" s="114" t="s">
        <v>35</v>
      </c>
      <c r="F1174" s="116">
        <v>1.54E-2</v>
      </c>
      <c r="G1174" s="117">
        <v>1.82</v>
      </c>
      <c r="H1174" s="118">
        <f t="shared" si="292"/>
        <v>1.47</v>
      </c>
      <c r="I1174" s="118">
        <f t="shared" si="293"/>
        <v>0.02</v>
      </c>
    </row>
    <row r="1175" spans="1:9">
      <c r="B1175" s="114" t="s">
        <v>543</v>
      </c>
      <c r="C1175" s="115" t="s">
        <v>544</v>
      </c>
      <c r="D1175" s="114" t="s">
        <v>7</v>
      </c>
      <c r="E1175" s="114" t="s">
        <v>35</v>
      </c>
      <c r="F1175" s="116">
        <v>4.3999999999999997E-2</v>
      </c>
      <c r="G1175" s="117">
        <v>58.32</v>
      </c>
      <c r="H1175" s="118">
        <f t="shared" si="292"/>
        <v>47.24</v>
      </c>
      <c r="I1175" s="118">
        <f t="shared" si="293"/>
        <v>2.0699999999999998</v>
      </c>
    </row>
    <row r="1176" spans="1:9" ht="22.5">
      <c r="B1176" s="114" t="s">
        <v>545</v>
      </c>
      <c r="C1176" s="115" t="s">
        <v>546</v>
      </c>
      <c r="D1176" s="114" t="s">
        <v>7</v>
      </c>
      <c r="E1176" s="114" t="s">
        <v>27</v>
      </c>
      <c r="F1176" s="116">
        <v>0.3</v>
      </c>
      <c r="G1176" s="117">
        <v>16.89</v>
      </c>
      <c r="H1176" s="118">
        <f t="shared" si="292"/>
        <v>13.68</v>
      </c>
      <c r="I1176" s="118">
        <f t="shared" si="293"/>
        <v>4.0999999999999996</v>
      </c>
    </row>
    <row r="1177" spans="1:9">
      <c r="B1177" s="114" t="s">
        <v>547</v>
      </c>
      <c r="C1177" s="115" t="s">
        <v>548</v>
      </c>
      <c r="D1177" s="114" t="s">
        <v>7</v>
      </c>
      <c r="E1177" s="114" t="s">
        <v>27</v>
      </c>
      <c r="F1177" s="116">
        <v>0.3</v>
      </c>
      <c r="G1177" s="117">
        <v>21.47</v>
      </c>
      <c r="H1177" s="118">
        <f t="shared" si="292"/>
        <v>17.39</v>
      </c>
      <c r="I1177" s="118">
        <f t="shared" si="293"/>
        <v>5.21</v>
      </c>
    </row>
    <row r="1178" spans="1:9">
      <c r="B1178" s="54"/>
      <c r="C1178" s="54"/>
      <c r="D1178" s="54"/>
      <c r="E1178" s="54"/>
      <c r="F1178" s="151" t="s">
        <v>2</v>
      </c>
      <c r="G1178" s="151"/>
      <c r="H1178" s="151"/>
      <c r="I1178" s="119">
        <f>SUM(I1172:I1177)</f>
        <v>27.04</v>
      </c>
    </row>
    <row r="1179" spans="1:9">
      <c r="B1179" s="54"/>
      <c r="C1179" s="54"/>
      <c r="D1179" s="154"/>
      <c r="E1179" s="154"/>
      <c r="F1179" s="55"/>
      <c r="G1179" s="56"/>
      <c r="H1179" s="56"/>
      <c r="I1179" s="56"/>
    </row>
    <row r="1180" spans="1:9" ht="30" customHeight="1">
      <c r="B1180" s="109" t="s">
        <v>685</v>
      </c>
      <c r="C1180" s="153" t="s">
        <v>686</v>
      </c>
      <c r="D1180" s="153"/>
      <c r="E1180" s="153"/>
      <c r="F1180" s="153"/>
      <c r="G1180" s="153"/>
      <c r="H1180" s="153"/>
      <c r="I1180" s="153"/>
    </row>
    <row r="1181" spans="1:9">
      <c r="A1181" s="4"/>
      <c r="B1181" s="110" t="s">
        <v>771</v>
      </c>
      <c r="C1181" s="111" t="s">
        <v>772</v>
      </c>
      <c r="D1181" s="112" t="s">
        <v>773</v>
      </c>
      <c r="E1181" s="112" t="s">
        <v>774</v>
      </c>
      <c r="F1181" s="112" t="s">
        <v>775</v>
      </c>
      <c r="G1181" s="113"/>
      <c r="H1181" s="113" t="s">
        <v>776</v>
      </c>
      <c r="I1181" s="113" t="s">
        <v>777</v>
      </c>
    </row>
    <row r="1182" spans="1:9">
      <c r="B1182" s="114" t="s">
        <v>537</v>
      </c>
      <c r="C1182" s="115" t="s">
        <v>538</v>
      </c>
      <c r="D1182" s="114" t="s">
        <v>7</v>
      </c>
      <c r="E1182" s="114" t="s">
        <v>35</v>
      </c>
      <c r="F1182" s="116">
        <v>4.8999999999999998E-3</v>
      </c>
      <c r="G1182" s="117">
        <v>51.47</v>
      </c>
      <c r="H1182" s="118">
        <f t="shared" ref="H1182:H1187" si="294">ROUND(G1182-(G1182*J$10),2)</f>
        <v>41.69</v>
      </c>
      <c r="I1182" s="118">
        <f t="shared" ref="I1182:I1187" si="295">TRUNC(F1182*H1182,2)</f>
        <v>0.2</v>
      </c>
    </row>
    <row r="1183" spans="1:9">
      <c r="B1183" s="114" t="s">
        <v>541</v>
      </c>
      <c r="C1183" s="115" t="s">
        <v>542</v>
      </c>
      <c r="D1183" s="114" t="s">
        <v>7</v>
      </c>
      <c r="E1183" s="114" t="s">
        <v>35</v>
      </c>
      <c r="F1183" s="116">
        <v>3.5999999999999997E-2</v>
      </c>
      <c r="G1183" s="117">
        <v>1.82</v>
      </c>
      <c r="H1183" s="118">
        <f t="shared" si="294"/>
        <v>1.47</v>
      </c>
      <c r="I1183" s="118">
        <f t="shared" si="295"/>
        <v>0.05</v>
      </c>
    </row>
    <row r="1184" spans="1:9">
      <c r="B1184" s="114" t="s">
        <v>687</v>
      </c>
      <c r="C1184" s="115" t="s">
        <v>688</v>
      </c>
      <c r="D1184" s="114" t="s">
        <v>7</v>
      </c>
      <c r="E1184" s="114" t="s">
        <v>35</v>
      </c>
      <c r="F1184" s="116">
        <v>1</v>
      </c>
      <c r="G1184" s="117">
        <v>6.24</v>
      </c>
      <c r="H1184" s="118">
        <f t="shared" si="294"/>
        <v>5.05</v>
      </c>
      <c r="I1184" s="118">
        <f t="shared" si="295"/>
        <v>5.05</v>
      </c>
    </row>
    <row r="1185" spans="1:9">
      <c r="B1185" s="114" t="s">
        <v>543</v>
      </c>
      <c r="C1185" s="115" t="s">
        <v>544</v>
      </c>
      <c r="D1185" s="114" t="s">
        <v>7</v>
      </c>
      <c r="E1185" s="114" t="s">
        <v>35</v>
      </c>
      <c r="F1185" s="116">
        <v>7.4999999999999997E-3</v>
      </c>
      <c r="G1185" s="117">
        <v>58.32</v>
      </c>
      <c r="H1185" s="118">
        <f t="shared" si="294"/>
        <v>47.24</v>
      </c>
      <c r="I1185" s="118">
        <f t="shared" si="295"/>
        <v>0.35</v>
      </c>
    </row>
    <row r="1186" spans="1:9" ht="22.5">
      <c r="B1186" s="114" t="s">
        <v>545</v>
      </c>
      <c r="C1186" s="115" t="s">
        <v>546</v>
      </c>
      <c r="D1186" s="114" t="s">
        <v>7</v>
      </c>
      <c r="E1186" s="114" t="s">
        <v>27</v>
      </c>
      <c r="F1186" s="116">
        <v>0.16520000000000001</v>
      </c>
      <c r="G1186" s="117">
        <v>16.89</v>
      </c>
      <c r="H1186" s="118">
        <f t="shared" si="294"/>
        <v>13.68</v>
      </c>
      <c r="I1186" s="118">
        <f t="shared" si="295"/>
        <v>2.25</v>
      </c>
    </row>
    <row r="1187" spans="1:9">
      <c r="B1187" s="114" t="s">
        <v>547</v>
      </c>
      <c r="C1187" s="115" t="s">
        <v>548</v>
      </c>
      <c r="D1187" s="114" t="s">
        <v>7</v>
      </c>
      <c r="E1187" s="114" t="s">
        <v>27</v>
      </c>
      <c r="F1187" s="116">
        <v>0.16520000000000001</v>
      </c>
      <c r="G1187" s="117">
        <v>21.47</v>
      </c>
      <c r="H1187" s="118">
        <f t="shared" si="294"/>
        <v>17.39</v>
      </c>
      <c r="I1187" s="118">
        <f t="shared" si="295"/>
        <v>2.87</v>
      </c>
    </row>
    <row r="1188" spans="1:9">
      <c r="B1188" s="54"/>
      <c r="C1188" s="54"/>
      <c r="D1188" s="54"/>
      <c r="E1188" s="54"/>
      <c r="F1188" s="151" t="s">
        <v>2</v>
      </c>
      <c r="G1188" s="151"/>
      <c r="H1188" s="151"/>
      <c r="I1188" s="119">
        <f>SUM(I1182:I1187)</f>
        <v>10.77</v>
      </c>
    </row>
    <row r="1189" spans="1:9">
      <c r="B1189" s="54"/>
      <c r="C1189" s="54"/>
      <c r="D1189" s="154"/>
      <c r="E1189" s="154"/>
      <c r="F1189" s="55"/>
      <c r="G1189" s="56"/>
      <c r="H1189" s="56"/>
      <c r="I1189" s="56"/>
    </row>
    <row r="1190" spans="1:9" ht="30.75" customHeight="1">
      <c r="B1190" s="109" t="s">
        <v>689</v>
      </c>
      <c r="C1190" s="153" t="s">
        <v>690</v>
      </c>
      <c r="D1190" s="153"/>
      <c r="E1190" s="153"/>
      <c r="F1190" s="153"/>
      <c r="G1190" s="153"/>
      <c r="H1190" s="153"/>
      <c r="I1190" s="153"/>
    </row>
    <row r="1191" spans="1:9">
      <c r="A1191" s="4"/>
      <c r="B1191" s="110" t="s">
        <v>771</v>
      </c>
      <c r="C1191" s="111" t="s">
        <v>772</v>
      </c>
      <c r="D1191" s="112" t="s">
        <v>773</v>
      </c>
      <c r="E1191" s="112" t="s">
        <v>774</v>
      </c>
      <c r="F1191" s="112" t="s">
        <v>775</v>
      </c>
      <c r="G1191" s="113"/>
      <c r="H1191" s="113" t="s">
        <v>776</v>
      </c>
      <c r="I1191" s="113" t="s">
        <v>777</v>
      </c>
    </row>
    <row r="1192" spans="1:9" ht="45">
      <c r="B1192" s="114" t="s">
        <v>691</v>
      </c>
      <c r="C1192" s="115" t="s">
        <v>692</v>
      </c>
      <c r="D1192" s="114" t="s">
        <v>7</v>
      </c>
      <c r="E1192" s="114" t="s">
        <v>8</v>
      </c>
      <c r="F1192" s="116">
        <v>1.78E-2</v>
      </c>
      <c r="G1192" s="117">
        <v>50.55</v>
      </c>
      <c r="H1192" s="118">
        <f t="shared" ref="H1192:H1195" si="296">ROUND(G1192-(G1192*J$10),2)</f>
        <v>40.950000000000003</v>
      </c>
      <c r="I1192" s="118">
        <f t="shared" ref="I1192:I1195" si="297">TRUNC(F1192*H1192,2)</f>
        <v>0.72</v>
      </c>
    </row>
    <row r="1193" spans="1:9" ht="45">
      <c r="B1193" s="114" t="s">
        <v>693</v>
      </c>
      <c r="C1193" s="115" t="s">
        <v>694</v>
      </c>
      <c r="D1193" s="114" t="s">
        <v>7</v>
      </c>
      <c r="E1193" s="114" t="s">
        <v>11</v>
      </c>
      <c r="F1193" s="116">
        <v>8.6999999999999994E-3</v>
      </c>
      <c r="G1193" s="117">
        <v>123.7</v>
      </c>
      <c r="H1193" s="118">
        <f t="shared" si="296"/>
        <v>100.2</v>
      </c>
      <c r="I1193" s="118">
        <f t="shared" si="297"/>
        <v>0.87</v>
      </c>
    </row>
    <row r="1194" spans="1:9" ht="22.5">
      <c r="B1194" s="114" t="s">
        <v>139</v>
      </c>
      <c r="C1194" s="115" t="s">
        <v>140</v>
      </c>
      <c r="D1194" s="114" t="s">
        <v>7</v>
      </c>
      <c r="E1194" s="114" t="s">
        <v>24</v>
      </c>
      <c r="F1194" s="116">
        <v>5.4000000000000003E-3</v>
      </c>
      <c r="G1194" s="117">
        <v>9.58</v>
      </c>
      <c r="H1194" s="118">
        <f t="shared" si="296"/>
        <v>7.76</v>
      </c>
      <c r="I1194" s="118">
        <f t="shared" si="297"/>
        <v>0.04</v>
      </c>
    </row>
    <row r="1195" spans="1:9">
      <c r="B1195" s="114" t="s">
        <v>695</v>
      </c>
      <c r="C1195" s="115" t="s">
        <v>696</v>
      </c>
      <c r="D1195" s="114" t="s">
        <v>7</v>
      </c>
      <c r="E1195" s="114" t="s">
        <v>14</v>
      </c>
      <c r="F1195" s="116">
        <v>0.19</v>
      </c>
      <c r="G1195" s="117">
        <v>14.16</v>
      </c>
      <c r="H1195" s="118">
        <f t="shared" si="296"/>
        <v>11.47</v>
      </c>
      <c r="I1195" s="118">
        <f t="shared" si="297"/>
        <v>2.17</v>
      </c>
    </row>
    <row r="1196" spans="1:9">
      <c r="B1196" s="114" t="s">
        <v>697</v>
      </c>
      <c r="C1196" s="115" t="s">
        <v>698</v>
      </c>
      <c r="D1196" s="114" t="s">
        <v>7</v>
      </c>
      <c r="E1196" s="114" t="s">
        <v>17</v>
      </c>
      <c r="F1196" s="116">
        <v>1.2500000000000001E-2</v>
      </c>
      <c r="G1196" s="117">
        <v>23.85</v>
      </c>
      <c r="H1196" s="118">
        <f t="shared" ref="H1196:H1206" si="298">ROUND(G1196-(G1196*J$10),2)</f>
        <v>19.32</v>
      </c>
      <c r="I1196" s="118">
        <f t="shared" ref="I1196:I1206" si="299">TRUNC(F1196*H1196,2)</f>
        <v>0.24</v>
      </c>
    </row>
    <row r="1197" spans="1:9">
      <c r="B1197" s="114" t="s">
        <v>699</v>
      </c>
      <c r="C1197" s="115" t="s">
        <v>700</v>
      </c>
      <c r="D1197" s="114" t="s">
        <v>7</v>
      </c>
      <c r="E1197" s="114" t="s">
        <v>14</v>
      </c>
      <c r="F1197" s="116">
        <v>0.14080000000000001</v>
      </c>
      <c r="G1197" s="117">
        <v>4.95</v>
      </c>
      <c r="H1197" s="118">
        <f t="shared" si="298"/>
        <v>4.01</v>
      </c>
      <c r="I1197" s="118">
        <f t="shared" si="299"/>
        <v>0.56000000000000005</v>
      </c>
    </row>
    <row r="1198" spans="1:9" ht="22.5">
      <c r="B1198" s="114" t="s">
        <v>701</v>
      </c>
      <c r="C1198" s="115" t="s">
        <v>702</v>
      </c>
      <c r="D1198" s="114" t="s">
        <v>7</v>
      </c>
      <c r="E1198" s="114" t="s">
        <v>14</v>
      </c>
      <c r="F1198" s="116">
        <v>0.44159999999999999</v>
      </c>
      <c r="G1198" s="117">
        <v>14.83</v>
      </c>
      <c r="H1198" s="118">
        <f t="shared" si="298"/>
        <v>12.01</v>
      </c>
      <c r="I1198" s="118">
        <f t="shared" si="299"/>
        <v>5.3</v>
      </c>
    </row>
    <row r="1199" spans="1:9">
      <c r="B1199" s="114" t="s">
        <v>703</v>
      </c>
      <c r="C1199" s="115" t="s">
        <v>704</v>
      </c>
      <c r="D1199" s="114" t="s">
        <v>7</v>
      </c>
      <c r="E1199" s="114" t="s">
        <v>35</v>
      </c>
      <c r="F1199" s="116">
        <v>131.81880000000001</v>
      </c>
      <c r="G1199" s="117">
        <v>0.69</v>
      </c>
      <c r="H1199" s="118">
        <f t="shared" si="298"/>
        <v>0.56000000000000005</v>
      </c>
      <c r="I1199" s="118">
        <f t="shared" si="299"/>
        <v>73.81</v>
      </c>
    </row>
    <row r="1200" spans="1:9">
      <c r="B1200" s="114" t="s">
        <v>58</v>
      </c>
      <c r="C1200" s="115" t="s">
        <v>59</v>
      </c>
      <c r="D1200" s="114" t="s">
        <v>7</v>
      </c>
      <c r="E1200" s="114" t="s">
        <v>27</v>
      </c>
      <c r="F1200" s="116">
        <v>5.0944000000000003</v>
      </c>
      <c r="G1200" s="117">
        <v>21.98</v>
      </c>
      <c r="H1200" s="118">
        <f t="shared" si="298"/>
        <v>17.8</v>
      </c>
      <c r="I1200" s="118">
        <f t="shared" si="299"/>
        <v>90.68</v>
      </c>
    </row>
    <row r="1201" spans="1:9">
      <c r="B1201" s="114" t="s">
        <v>38</v>
      </c>
      <c r="C1201" s="115" t="s">
        <v>39</v>
      </c>
      <c r="D1201" s="114" t="s">
        <v>7</v>
      </c>
      <c r="E1201" s="114" t="s">
        <v>27</v>
      </c>
      <c r="F1201" s="116">
        <v>4.0027999999999997</v>
      </c>
      <c r="G1201" s="117">
        <v>17.27</v>
      </c>
      <c r="H1201" s="118">
        <f t="shared" si="298"/>
        <v>13.99</v>
      </c>
      <c r="I1201" s="118">
        <f t="shared" si="299"/>
        <v>55.99</v>
      </c>
    </row>
    <row r="1202" spans="1:9" ht="33.75">
      <c r="B1202" s="114" t="s">
        <v>705</v>
      </c>
      <c r="C1202" s="115" t="s">
        <v>706</v>
      </c>
      <c r="D1202" s="114" t="s">
        <v>7</v>
      </c>
      <c r="E1202" s="114" t="s">
        <v>32</v>
      </c>
      <c r="F1202" s="116">
        <v>0.11559999999999999</v>
      </c>
      <c r="G1202" s="117">
        <v>726.98</v>
      </c>
      <c r="H1202" s="118">
        <f t="shared" si="298"/>
        <v>588.85</v>
      </c>
      <c r="I1202" s="118">
        <f t="shared" si="299"/>
        <v>68.069999999999993</v>
      </c>
    </row>
    <row r="1203" spans="1:9" ht="22.5">
      <c r="B1203" s="114" t="s">
        <v>707</v>
      </c>
      <c r="C1203" s="115" t="s">
        <v>708</v>
      </c>
      <c r="D1203" s="114" t="s">
        <v>7</v>
      </c>
      <c r="E1203" s="114" t="s">
        <v>32</v>
      </c>
      <c r="F1203" s="116">
        <v>1.4800000000000001E-2</v>
      </c>
      <c r="G1203" s="117">
        <v>444.39</v>
      </c>
      <c r="H1203" s="118">
        <f t="shared" si="298"/>
        <v>359.96</v>
      </c>
      <c r="I1203" s="118">
        <f t="shared" si="299"/>
        <v>5.32</v>
      </c>
    </row>
    <row r="1204" spans="1:9" ht="22.5">
      <c r="B1204" s="114" t="s">
        <v>145</v>
      </c>
      <c r="C1204" s="115" t="s">
        <v>146</v>
      </c>
      <c r="D1204" s="114" t="s">
        <v>7</v>
      </c>
      <c r="E1204" s="114" t="s">
        <v>32</v>
      </c>
      <c r="F1204" s="116">
        <v>7.4399999999999994E-2</v>
      </c>
      <c r="G1204" s="117">
        <v>442.97</v>
      </c>
      <c r="H1204" s="118">
        <f t="shared" si="298"/>
        <v>358.81</v>
      </c>
      <c r="I1204" s="118">
        <f t="shared" si="299"/>
        <v>26.69</v>
      </c>
    </row>
    <row r="1205" spans="1:9" ht="22.5">
      <c r="B1205" s="114" t="s">
        <v>709</v>
      </c>
      <c r="C1205" s="115" t="s">
        <v>710</v>
      </c>
      <c r="D1205" s="114" t="s">
        <v>7</v>
      </c>
      <c r="E1205" s="114" t="s">
        <v>32</v>
      </c>
      <c r="F1205" s="116">
        <v>4.48E-2</v>
      </c>
      <c r="G1205" s="117">
        <v>2097.9499999999998</v>
      </c>
      <c r="H1205" s="118">
        <f t="shared" si="298"/>
        <v>1699.34</v>
      </c>
      <c r="I1205" s="118">
        <f t="shared" si="299"/>
        <v>76.13</v>
      </c>
    </row>
    <row r="1206" spans="1:9" ht="22.5">
      <c r="B1206" s="114" t="s">
        <v>711</v>
      </c>
      <c r="C1206" s="115" t="s">
        <v>712</v>
      </c>
      <c r="D1206" s="114" t="s">
        <v>7</v>
      </c>
      <c r="E1206" s="114" t="s">
        <v>110</v>
      </c>
      <c r="F1206" s="116">
        <v>0.81</v>
      </c>
      <c r="G1206" s="117">
        <v>5.04</v>
      </c>
      <c r="H1206" s="118">
        <f t="shared" si="298"/>
        <v>4.08</v>
      </c>
      <c r="I1206" s="118">
        <f t="shared" si="299"/>
        <v>3.3</v>
      </c>
    </row>
    <row r="1207" spans="1:9">
      <c r="B1207" s="54"/>
      <c r="C1207" s="54"/>
      <c r="D1207" s="54"/>
      <c r="E1207" s="54"/>
      <c r="F1207" s="151" t="s">
        <v>2</v>
      </c>
      <c r="G1207" s="151"/>
      <c r="H1207" s="151"/>
      <c r="I1207" s="119">
        <f>SUM(I1192:I1206)</f>
        <v>409.89000000000004</v>
      </c>
    </row>
    <row r="1208" spans="1:9">
      <c r="B1208" s="54"/>
      <c r="C1208" s="54"/>
      <c r="D1208" s="154"/>
      <c r="E1208" s="154"/>
      <c r="F1208" s="55"/>
      <c r="G1208" s="56"/>
      <c r="H1208" s="56"/>
      <c r="I1208" s="56"/>
    </row>
    <row r="1209" spans="1:9" ht="29.25" customHeight="1">
      <c r="B1209" s="109" t="s">
        <v>713</v>
      </c>
      <c r="C1209" s="153" t="s">
        <v>714</v>
      </c>
      <c r="D1209" s="153"/>
      <c r="E1209" s="153"/>
      <c r="F1209" s="153"/>
      <c r="G1209" s="153"/>
      <c r="H1209" s="153"/>
      <c r="I1209" s="153"/>
    </row>
    <row r="1210" spans="1:9">
      <c r="A1210" s="4"/>
      <c r="B1210" s="110" t="s">
        <v>771</v>
      </c>
      <c r="C1210" s="111" t="s">
        <v>772</v>
      </c>
      <c r="D1210" s="112" t="s">
        <v>773</v>
      </c>
      <c r="E1210" s="112" t="s">
        <v>774</v>
      </c>
      <c r="F1210" s="112" t="s">
        <v>775</v>
      </c>
      <c r="G1210" s="113"/>
      <c r="H1210" s="113" t="s">
        <v>776</v>
      </c>
      <c r="I1210" s="113" t="s">
        <v>777</v>
      </c>
    </row>
    <row r="1211" spans="1:9">
      <c r="B1211" s="114" t="s">
        <v>715</v>
      </c>
      <c r="C1211" s="115" t="s">
        <v>716</v>
      </c>
      <c r="D1211" s="114" t="s">
        <v>7</v>
      </c>
      <c r="E1211" s="114" t="s">
        <v>35</v>
      </c>
      <c r="F1211" s="116">
        <v>1</v>
      </c>
      <c r="G1211" s="117">
        <v>45.55</v>
      </c>
      <c r="H1211" s="118">
        <f t="shared" ref="H1211:H1212" si="300">ROUND(G1211-(G1211*J$10),2)</f>
        <v>36.9</v>
      </c>
      <c r="I1211" s="118">
        <f t="shared" ref="I1211:I1212" si="301">TRUNC(F1211*H1211,2)</f>
        <v>36.9</v>
      </c>
    </row>
    <row r="1212" spans="1:9" ht="22.5">
      <c r="B1212" s="114" t="s">
        <v>717</v>
      </c>
      <c r="C1212" s="115" t="s">
        <v>718</v>
      </c>
      <c r="D1212" s="114" t="s">
        <v>7</v>
      </c>
      <c r="E1212" s="114" t="s">
        <v>35</v>
      </c>
      <c r="F1212" s="116">
        <v>1</v>
      </c>
      <c r="G1212" s="117">
        <v>424.09</v>
      </c>
      <c r="H1212" s="118">
        <f t="shared" si="300"/>
        <v>343.51</v>
      </c>
      <c r="I1212" s="118">
        <f t="shared" si="301"/>
        <v>343.51</v>
      </c>
    </row>
    <row r="1213" spans="1:9">
      <c r="B1213" s="54"/>
      <c r="C1213" s="54"/>
      <c r="D1213" s="54"/>
      <c r="E1213" s="54"/>
      <c r="F1213" s="151" t="s">
        <v>2</v>
      </c>
      <c r="G1213" s="151"/>
      <c r="H1213" s="151"/>
      <c r="I1213" s="119">
        <f>SUM(I1211:I1212)</f>
        <v>380.40999999999997</v>
      </c>
    </row>
    <row r="1214" spans="1:9">
      <c r="B1214" s="54"/>
      <c r="C1214" s="54"/>
      <c r="D1214" s="154"/>
      <c r="E1214" s="154"/>
      <c r="F1214" s="55"/>
      <c r="G1214" s="56"/>
      <c r="H1214" s="56"/>
      <c r="I1214" s="56"/>
    </row>
    <row r="1215" spans="1:9" ht="26.25" customHeight="1">
      <c r="B1215" s="109" t="s">
        <v>719</v>
      </c>
      <c r="C1215" s="153" t="s">
        <v>720</v>
      </c>
      <c r="D1215" s="153"/>
      <c r="E1215" s="153"/>
      <c r="F1215" s="153"/>
      <c r="G1215" s="153"/>
      <c r="H1215" s="153"/>
      <c r="I1215" s="153"/>
    </row>
    <row r="1216" spans="1:9">
      <c r="A1216" s="4"/>
      <c r="B1216" s="110" t="s">
        <v>771</v>
      </c>
      <c r="C1216" s="111" t="s">
        <v>772</v>
      </c>
      <c r="D1216" s="112" t="s">
        <v>773</v>
      </c>
      <c r="E1216" s="112" t="s">
        <v>774</v>
      </c>
      <c r="F1216" s="112" t="s">
        <v>775</v>
      </c>
      <c r="G1216" s="113"/>
      <c r="H1216" s="113" t="s">
        <v>776</v>
      </c>
      <c r="I1216" s="113" t="s">
        <v>777</v>
      </c>
    </row>
    <row r="1217" spans="1:9" ht="22.5">
      <c r="B1217" s="114" t="s">
        <v>721</v>
      </c>
      <c r="C1217" s="115" t="s">
        <v>722</v>
      </c>
      <c r="D1217" s="114" t="s">
        <v>7</v>
      </c>
      <c r="E1217" s="114" t="s">
        <v>35</v>
      </c>
      <c r="F1217" s="116">
        <v>1</v>
      </c>
      <c r="G1217" s="117">
        <v>10.09</v>
      </c>
      <c r="H1217" s="118">
        <f t="shared" ref="H1217:H1221" si="302">ROUND(G1217-(G1217*J$10),2)</f>
        <v>8.17</v>
      </c>
      <c r="I1217" s="118">
        <f t="shared" ref="I1217:I1221" si="303">TRUNC(F1217*H1217,2)</f>
        <v>8.17</v>
      </c>
    </row>
    <row r="1218" spans="1:9" ht="22.5">
      <c r="B1218" s="114" t="s">
        <v>723</v>
      </c>
      <c r="C1218" s="115" t="s">
        <v>724</v>
      </c>
      <c r="D1218" s="114" t="s">
        <v>7</v>
      </c>
      <c r="E1218" s="114" t="s">
        <v>35</v>
      </c>
      <c r="F1218" s="116">
        <v>1</v>
      </c>
      <c r="G1218" s="117">
        <v>120.42</v>
      </c>
      <c r="H1218" s="118">
        <f t="shared" si="302"/>
        <v>97.54</v>
      </c>
      <c r="I1218" s="118">
        <f t="shared" si="303"/>
        <v>97.54</v>
      </c>
    </row>
    <row r="1219" spans="1:9" ht="22.5">
      <c r="B1219" s="114" t="s">
        <v>725</v>
      </c>
      <c r="C1219" s="115" t="s">
        <v>726</v>
      </c>
      <c r="D1219" s="114" t="s">
        <v>7</v>
      </c>
      <c r="E1219" s="114" t="s">
        <v>35</v>
      </c>
      <c r="F1219" s="116">
        <v>1</v>
      </c>
      <c r="G1219" s="117">
        <v>12.15</v>
      </c>
      <c r="H1219" s="118">
        <f t="shared" si="302"/>
        <v>9.84</v>
      </c>
      <c r="I1219" s="118">
        <f t="shared" si="303"/>
        <v>9.84</v>
      </c>
    </row>
    <row r="1220" spans="1:9" ht="22.5">
      <c r="B1220" s="114" t="s">
        <v>727</v>
      </c>
      <c r="C1220" s="115" t="s">
        <v>728</v>
      </c>
      <c r="D1220" s="114" t="s">
        <v>7</v>
      </c>
      <c r="E1220" s="114" t="s">
        <v>35</v>
      </c>
      <c r="F1220" s="116">
        <v>1</v>
      </c>
      <c r="G1220" s="117">
        <v>67.62</v>
      </c>
      <c r="H1220" s="118">
        <f t="shared" si="302"/>
        <v>54.77</v>
      </c>
      <c r="I1220" s="118">
        <f t="shared" si="303"/>
        <v>54.77</v>
      </c>
    </row>
    <row r="1221" spans="1:9" ht="22.5">
      <c r="B1221" s="114" t="s">
        <v>729</v>
      </c>
      <c r="C1221" s="115" t="s">
        <v>730</v>
      </c>
      <c r="D1221" s="114" t="s">
        <v>7</v>
      </c>
      <c r="E1221" s="114" t="s">
        <v>35</v>
      </c>
      <c r="F1221" s="116">
        <v>1</v>
      </c>
      <c r="G1221" s="117">
        <v>9.15</v>
      </c>
      <c r="H1221" s="118">
        <f t="shared" si="302"/>
        <v>7.41</v>
      </c>
      <c r="I1221" s="118">
        <f t="shared" si="303"/>
        <v>7.41</v>
      </c>
    </row>
    <row r="1222" spans="1:9">
      <c r="B1222" s="54"/>
      <c r="C1222" s="54"/>
      <c r="D1222" s="54"/>
      <c r="E1222" s="54"/>
      <c r="F1222" s="151" t="s">
        <v>2</v>
      </c>
      <c r="G1222" s="151"/>
      <c r="H1222" s="151"/>
      <c r="I1222" s="119">
        <f>SUM(I1217:I1221)</f>
        <v>177.73000000000002</v>
      </c>
    </row>
    <row r="1223" spans="1:9">
      <c r="B1223" s="54"/>
      <c r="C1223" s="54"/>
      <c r="D1223" s="154"/>
      <c r="E1223" s="154"/>
      <c r="F1223" s="55"/>
      <c r="G1223" s="56"/>
      <c r="H1223" s="56"/>
      <c r="I1223" s="56"/>
    </row>
    <row r="1224" spans="1:9">
      <c r="B1224" s="109" t="s">
        <v>731</v>
      </c>
      <c r="C1224" s="153" t="s">
        <v>732</v>
      </c>
      <c r="D1224" s="153"/>
      <c r="E1224" s="153"/>
      <c r="F1224" s="153"/>
      <c r="G1224" s="153"/>
      <c r="H1224" s="153"/>
      <c r="I1224" s="153"/>
    </row>
    <row r="1225" spans="1:9">
      <c r="A1225" s="4"/>
      <c r="B1225" s="110" t="s">
        <v>771</v>
      </c>
      <c r="C1225" s="111" t="s">
        <v>772</v>
      </c>
      <c r="D1225" s="112" t="s">
        <v>773</v>
      </c>
      <c r="E1225" s="112" t="s">
        <v>774</v>
      </c>
      <c r="F1225" s="112" t="s">
        <v>775</v>
      </c>
      <c r="G1225" s="113"/>
      <c r="H1225" s="113" t="s">
        <v>776</v>
      </c>
      <c r="I1225" s="113" t="s">
        <v>777</v>
      </c>
    </row>
    <row r="1226" spans="1:9" ht="22.5">
      <c r="B1226" s="114" t="s">
        <v>733</v>
      </c>
      <c r="C1226" s="115" t="s">
        <v>734</v>
      </c>
      <c r="D1226" s="114" t="s">
        <v>7</v>
      </c>
      <c r="E1226" s="114" t="s">
        <v>35</v>
      </c>
      <c r="F1226" s="116">
        <v>1</v>
      </c>
      <c r="G1226" s="117">
        <v>192.4</v>
      </c>
      <c r="H1226" s="118">
        <f t="shared" ref="H1226:H1229" si="304">ROUND(G1226-(G1226*J$10),2)</f>
        <v>155.84</v>
      </c>
      <c r="I1226" s="118">
        <f t="shared" ref="I1226:I1229" si="305">TRUNC(F1226*H1226,2)</f>
        <v>155.84</v>
      </c>
    </row>
    <row r="1227" spans="1:9" ht="22.5">
      <c r="B1227" s="114" t="s">
        <v>735</v>
      </c>
      <c r="C1227" s="115" t="s">
        <v>736</v>
      </c>
      <c r="D1227" s="114" t="s">
        <v>7</v>
      </c>
      <c r="E1227" s="114" t="s">
        <v>35</v>
      </c>
      <c r="F1227" s="116">
        <v>6</v>
      </c>
      <c r="G1227" s="117">
        <v>17.79</v>
      </c>
      <c r="H1227" s="118">
        <f t="shared" si="304"/>
        <v>14.41</v>
      </c>
      <c r="I1227" s="118">
        <f t="shared" si="305"/>
        <v>86.46</v>
      </c>
    </row>
    <row r="1228" spans="1:9">
      <c r="B1228" s="114" t="s">
        <v>547</v>
      </c>
      <c r="C1228" s="115" t="s">
        <v>548</v>
      </c>
      <c r="D1228" s="114" t="s">
        <v>7</v>
      </c>
      <c r="E1228" s="114" t="s">
        <v>27</v>
      </c>
      <c r="F1228" s="116">
        <v>0.94850000000000001</v>
      </c>
      <c r="G1228" s="117">
        <v>21.47</v>
      </c>
      <c r="H1228" s="118">
        <f t="shared" si="304"/>
        <v>17.39</v>
      </c>
      <c r="I1228" s="118">
        <f t="shared" si="305"/>
        <v>16.489999999999998</v>
      </c>
    </row>
    <row r="1229" spans="1:9">
      <c r="B1229" s="114" t="s">
        <v>38</v>
      </c>
      <c r="C1229" s="115" t="s">
        <v>39</v>
      </c>
      <c r="D1229" s="114" t="s">
        <v>7</v>
      </c>
      <c r="E1229" s="114" t="s">
        <v>27</v>
      </c>
      <c r="F1229" s="116">
        <v>0.29880000000000001</v>
      </c>
      <c r="G1229" s="117">
        <v>17.27</v>
      </c>
      <c r="H1229" s="118">
        <f t="shared" si="304"/>
        <v>13.99</v>
      </c>
      <c r="I1229" s="118">
        <f t="shared" si="305"/>
        <v>4.18</v>
      </c>
    </row>
    <row r="1230" spans="1:9">
      <c r="B1230" s="54"/>
      <c r="C1230" s="54"/>
      <c r="D1230" s="54"/>
      <c r="E1230" s="54"/>
      <c r="F1230" s="151" t="s">
        <v>2</v>
      </c>
      <c r="G1230" s="151"/>
      <c r="H1230" s="151"/>
      <c r="I1230" s="119">
        <f>SUM(I1226:I1229)</f>
        <v>262.97000000000003</v>
      </c>
    </row>
    <row r="1231" spans="1:9">
      <c r="B1231" s="54"/>
      <c r="C1231" s="54"/>
      <c r="D1231" s="154"/>
      <c r="E1231" s="154"/>
      <c r="F1231" s="55"/>
      <c r="G1231" s="56"/>
      <c r="H1231" s="56"/>
      <c r="I1231" s="56"/>
    </row>
    <row r="1232" spans="1:9">
      <c r="B1232" s="109" t="s">
        <v>737</v>
      </c>
      <c r="C1232" s="153" t="s">
        <v>738</v>
      </c>
      <c r="D1232" s="153"/>
      <c r="E1232" s="153"/>
      <c r="F1232" s="153"/>
      <c r="G1232" s="153"/>
      <c r="H1232" s="153"/>
      <c r="I1232" s="153"/>
    </row>
    <row r="1233" spans="1:9">
      <c r="A1233" s="4"/>
      <c r="B1233" s="110" t="s">
        <v>771</v>
      </c>
      <c r="C1233" s="111" t="s">
        <v>772</v>
      </c>
      <c r="D1233" s="112" t="s">
        <v>773</v>
      </c>
      <c r="E1233" s="112" t="s">
        <v>774</v>
      </c>
      <c r="F1233" s="112" t="s">
        <v>775</v>
      </c>
      <c r="G1233" s="113"/>
      <c r="H1233" s="113" t="s">
        <v>776</v>
      </c>
      <c r="I1233" s="113" t="s">
        <v>777</v>
      </c>
    </row>
    <row r="1234" spans="1:9">
      <c r="B1234" s="114" t="s">
        <v>214</v>
      </c>
      <c r="C1234" s="115" t="s">
        <v>215</v>
      </c>
      <c r="D1234" s="114" t="s">
        <v>179</v>
      </c>
      <c r="E1234" s="114" t="s">
        <v>191</v>
      </c>
      <c r="F1234" s="116">
        <v>0.3</v>
      </c>
      <c r="G1234" s="117">
        <v>3.7</v>
      </c>
      <c r="H1234" s="118">
        <f t="shared" ref="H1234:H1236" si="306">ROUND(G1234-(G1234*J$10),2)</f>
        <v>3</v>
      </c>
      <c r="I1234" s="118">
        <f t="shared" ref="I1234:I1236" si="307">TRUNC(F1234*H1234,2)</f>
        <v>0.9</v>
      </c>
    </row>
    <row r="1235" spans="1:9" ht="22.5">
      <c r="B1235" s="114" t="s">
        <v>739</v>
      </c>
      <c r="C1235" s="115" t="s">
        <v>740</v>
      </c>
      <c r="D1235" s="114" t="s">
        <v>179</v>
      </c>
      <c r="E1235" s="114" t="s">
        <v>183</v>
      </c>
      <c r="F1235" s="116">
        <v>1</v>
      </c>
      <c r="G1235" s="117">
        <v>479.13</v>
      </c>
      <c r="H1235" s="118">
        <f t="shared" si="306"/>
        <v>388.1</v>
      </c>
      <c r="I1235" s="118">
        <f t="shared" si="307"/>
        <v>388.1</v>
      </c>
    </row>
    <row r="1236" spans="1:9">
      <c r="B1236" s="114" t="s">
        <v>220</v>
      </c>
      <c r="C1236" s="115" t="s">
        <v>221</v>
      </c>
      <c r="D1236" s="114" t="s">
        <v>179</v>
      </c>
      <c r="E1236" s="114" t="s">
        <v>191</v>
      </c>
      <c r="F1236" s="116">
        <v>0.3</v>
      </c>
      <c r="G1236" s="117">
        <v>18.16</v>
      </c>
      <c r="H1236" s="118">
        <f t="shared" si="306"/>
        <v>14.71</v>
      </c>
      <c r="I1236" s="118">
        <f t="shared" si="307"/>
        <v>4.41</v>
      </c>
    </row>
    <row r="1237" spans="1:9">
      <c r="B1237" s="54"/>
      <c r="C1237" s="54"/>
      <c r="D1237" s="54"/>
      <c r="E1237" s="54"/>
      <c r="F1237" s="151" t="s">
        <v>2</v>
      </c>
      <c r="G1237" s="151"/>
      <c r="H1237" s="151"/>
      <c r="I1237" s="119">
        <f>SUM(I1234:I1236)</f>
        <v>393.41</v>
      </c>
    </row>
    <row r="1238" spans="1:9">
      <c r="B1238" s="54"/>
      <c r="C1238" s="54"/>
      <c r="D1238" s="154"/>
      <c r="E1238" s="154"/>
      <c r="F1238" s="55"/>
      <c r="G1238" s="56"/>
      <c r="H1238" s="56"/>
      <c r="I1238" s="56"/>
    </row>
    <row r="1239" spans="1:9" ht="23.25" customHeight="1">
      <c r="B1239" s="109" t="s">
        <v>741</v>
      </c>
      <c r="C1239" s="153" t="s">
        <v>742</v>
      </c>
      <c r="D1239" s="153"/>
      <c r="E1239" s="153"/>
      <c r="F1239" s="153"/>
      <c r="G1239" s="153"/>
      <c r="H1239" s="153"/>
      <c r="I1239" s="153"/>
    </row>
    <row r="1240" spans="1:9">
      <c r="A1240" s="4"/>
      <c r="B1240" s="110" t="s">
        <v>771</v>
      </c>
      <c r="C1240" s="111" t="s">
        <v>772</v>
      </c>
      <c r="D1240" s="112" t="s">
        <v>773</v>
      </c>
      <c r="E1240" s="112" t="s">
        <v>774</v>
      </c>
      <c r="F1240" s="112" t="s">
        <v>775</v>
      </c>
      <c r="G1240" s="113"/>
      <c r="H1240" s="113" t="s">
        <v>776</v>
      </c>
      <c r="I1240" s="113" t="s">
        <v>777</v>
      </c>
    </row>
    <row r="1241" spans="1:9">
      <c r="B1241" s="114" t="s">
        <v>531</v>
      </c>
      <c r="C1241" s="115" t="s">
        <v>532</v>
      </c>
      <c r="D1241" s="114" t="s">
        <v>179</v>
      </c>
      <c r="E1241" s="114" t="s">
        <v>191</v>
      </c>
      <c r="F1241" s="116">
        <v>3</v>
      </c>
      <c r="G1241" s="117">
        <v>3.73</v>
      </c>
      <c r="H1241" s="118">
        <f t="shared" ref="H1241:H1242" si="308">ROUND(G1241-(G1241*J$10),2)</f>
        <v>3.02</v>
      </c>
      <c r="I1241" s="118">
        <f t="shared" ref="I1241:I1242" si="309">TRUNC(F1241*H1241,2)</f>
        <v>9.06</v>
      </c>
    </row>
    <row r="1242" spans="1:9">
      <c r="B1242" s="114" t="s">
        <v>216</v>
      </c>
      <c r="C1242" s="115" t="s">
        <v>217</v>
      </c>
      <c r="D1242" s="114" t="s">
        <v>179</v>
      </c>
      <c r="E1242" s="114" t="s">
        <v>191</v>
      </c>
      <c r="F1242" s="116">
        <v>3</v>
      </c>
      <c r="G1242" s="117">
        <v>3.8</v>
      </c>
      <c r="H1242" s="118">
        <f t="shared" si="308"/>
        <v>3.08</v>
      </c>
      <c r="I1242" s="118">
        <f t="shared" si="309"/>
        <v>9.24</v>
      </c>
    </row>
    <row r="1243" spans="1:9">
      <c r="B1243" s="114" t="s">
        <v>743</v>
      </c>
      <c r="C1243" s="115" t="s">
        <v>744</v>
      </c>
      <c r="D1243" s="114" t="s">
        <v>179</v>
      </c>
      <c r="E1243" s="114" t="s">
        <v>293</v>
      </c>
      <c r="F1243" s="116">
        <v>0.75</v>
      </c>
      <c r="G1243" s="117">
        <v>0.22</v>
      </c>
      <c r="H1243" s="118">
        <f t="shared" ref="H1243:H1249" si="310">ROUND(G1243-(G1243*J$10),2)</f>
        <v>0.18</v>
      </c>
      <c r="I1243" s="118">
        <f t="shared" ref="I1243:I1249" si="311">TRUNC(F1243*H1243,2)</f>
        <v>0.13</v>
      </c>
    </row>
    <row r="1244" spans="1:9">
      <c r="B1244" s="114" t="s">
        <v>745</v>
      </c>
      <c r="C1244" s="115" t="s">
        <v>746</v>
      </c>
      <c r="D1244" s="114" t="s">
        <v>179</v>
      </c>
      <c r="E1244" s="114" t="s">
        <v>180</v>
      </c>
      <c r="F1244" s="116">
        <v>1</v>
      </c>
      <c r="G1244" s="117">
        <v>83.89</v>
      </c>
      <c r="H1244" s="118">
        <f t="shared" si="310"/>
        <v>67.95</v>
      </c>
      <c r="I1244" s="118">
        <f t="shared" si="311"/>
        <v>67.95</v>
      </c>
    </row>
    <row r="1245" spans="1:9">
      <c r="B1245" s="114" t="s">
        <v>747</v>
      </c>
      <c r="C1245" s="115" t="s">
        <v>748</v>
      </c>
      <c r="D1245" s="114" t="s">
        <v>179</v>
      </c>
      <c r="E1245" s="114" t="s">
        <v>183</v>
      </c>
      <c r="F1245" s="116">
        <v>1</v>
      </c>
      <c r="G1245" s="117">
        <v>8.7799999999999994</v>
      </c>
      <c r="H1245" s="118">
        <f t="shared" si="310"/>
        <v>7.11</v>
      </c>
      <c r="I1245" s="118">
        <f t="shared" si="311"/>
        <v>7.11</v>
      </c>
    </row>
    <row r="1246" spans="1:9">
      <c r="B1246" s="114" t="s">
        <v>749</v>
      </c>
      <c r="C1246" s="115" t="s">
        <v>750</v>
      </c>
      <c r="D1246" s="114" t="s">
        <v>179</v>
      </c>
      <c r="E1246" s="114" t="s">
        <v>183</v>
      </c>
      <c r="F1246" s="116">
        <v>1</v>
      </c>
      <c r="G1246" s="117">
        <v>451.43</v>
      </c>
      <c r="H1246" s="118">
        <f t="shared" si="310"/>
        <v>365.66</v>
      </c>
      <c r="I1246" s="118">
        <f t="shared" si="311"/>
        <v>365.66</v>
      </c>
    </row>
    <row r="1247" spans="1:9" ht="22.5">
      <c r="B1247" s="114" t="s">
        <v>751</v>
      </c>
      <c r="C1247" s="115" t="s">
        <v>752</v>
      </c>
      <c r="D1247" s="114" t="s">
        <v>179</v>
      </c>
      <c r="E1247" s="114" t="s">
        <v>183</v>
      </c>
      <c r="F1247" s="116">
        <v>1</v>
      </c>
      <c r="G1247" s="117">
        <v>68.430000000000007</v>
      </c>
      <c r="H1247" s="118">
        <f t="shared" si="310"/>
        <v>55.43</v>
      </c>
      <c r="I1247" s="118">
        <f t="shared" si="311"/>
        <v>55.43</v>
      </c>
    </row>
    <row r="1248" spans="1:9">
      <c r="B1248" s="114" t="s">
        <v>533</v>
      </c>
      <c r="C1248" s="115" t="s">
        <v>534</v>
      </c>
      <c r="D1248" s="114" t="s">
        <v>179</v>
      </c>
      <c r="E1248" s="114" t="s">
        <v>191</v>
      </c>
      <c r="F1248" s="116">
        <v>3</v>
      </c>
      <c r="G1248" s="117">
        <v>18.16</v>
      </c>
      <c r="H1248" s="118">
        <f t="shared" si="310"/>
        <v>14.71</v>
      </c>
      <c r="I1248" s="118">
        <f t="shared" si="311"/>
        <v>44.13</v>
      </c>
    </row>
    <row r="1249" spans="1:9">
      <c r="B1249" s="114" t="s">
        <v>222</v>
      </c>
      <c r="C1249" s="115" t="s">
        <v>223</v>
      </c>
      <c r="D1249" s="114" t="s">
        <v>179</v>
      </c>
      <c r="E1249" s="114" t="s">
        <v>191</v>
      </c>
      <c r="F1249" s="116">
        <v>3</v>
      </c>
      <c r="G1249" s="117">
        <v>12.72</v>
      </c>
      <c r="H1249" s="118">
        <f t="shared" si="310"/>
        <v>10.3</v>
      </c>
      <c r="I1249" s="118">
        <f t="shared" si="311"/>
        <v>30.9</v>
      </c>
    </row>
    <row r="1250" spans="1:9">
      <c r="B1250" s="54"/>
      <c r="C1250" s="54"/>
      <c r="D1250" s="54"/>
      <c r="E1250" s="54"/>
      <c r="F1250" s="151" t="s">
        <v>2</v>
      </c>
      <c r="G1250" s="151"/>
      <c r="H1250" s="151"/>
      <c r="I1250" s="119">
        <f>SUM(I1241:I1249)</f>
        <v>589.61</v>
      </c>
    </row>
    <row r="1251" spans="1:9">
      <c r="B1251" s="54"/>
      <c r="C1251" s="54"/>
      <c r="D1251" s="154"/>
      <c r="E1251" s="154"/>
      <c r="F1251" s="55"/>
      <c r="G1251" s="56"/>
      <c r="H1251" s="56"/>
      <c r="I1251" s="56"/>
    </row>
    <row r="1252" spans="1:9" ht="29.25" customHeight="1">
      <c r="B1252" s="123" t="s">
        <v>975</v>
      </c>
      <c r="C1252" s="153" t="s">
        <v>1013</v>
      </c>
      <c r="D1252" s="153"/>
      <c r="E1252" s="153"/>
      <c r="F1252" s="153"/>
      <c r="G1252" s="153"/>
      <c r="H1252" s="153"/>
      <c r="I1252" s="153"/>
    </row>
    <row r="1253" spans="1:9">
      <c r="A1253" s="4"/>
      <c r="B1253" s="110" t="s">
        <v>771</v>
      </c>
      <c r="C1253" s="111" t="s">
        <v>772</v>
      </c>
      <c r="D1253" s="112" t="s">
        <v>773</v>
      </c>
      <c r="E1253" s="112" t="s">
        <v>774</v>
      </c>
      <c r="F1253" s="112" t="s">
        <v>775</v>
      </c>
      <c r="G1253" s="113"/>
      <c r="H1253" s="113" t="s">
        <v>776</v>
      </c>
      <c r="I1253" s="113" t="s">
        <v>777</v>
      </c>
    </row>
    <row r="1254" spans="1:9">
      <c r="B1254" s="114">
        <v>717</v>
      </c>
      <c r="C1254" s="115" t="s">
        <v>1070</v>
      </c>
      <c r="D1254" s="114" t="s">
        <v>179</v>
      </c>
      <c r="E1254" s="114" t="s">
        <v>781</v>
      </c>
      <c r="F1254" s="116">
        <v>1</v>
      </c>
      <c r="G1254" s="117">
        <v>99.14</v>
      </c>
      <c r="H1254" s="118">
        <f t="shared" ref="H1254" si="312">ROUND(G1254-(G1254*J$10),2)</f>
        <v>80.3</v>
      </c>
      <c r="I1254" s="118">
        <f t="shared" ref="I1254" si="313">TRUNC(F1254*H1254,2)</f>
        <v>80.3</v>
      </c>
    </row>
    <row r="1255" spans="1:9">
      <c r="B1255" s="114">
        <v>2082</v>
      </c>
      <c r="C1255" s="115" t="s">
        <v>1071</v>
      </c>
      <c r="D1255" s="114" t="s">
        <v>179</v>
      </c>
      <c r="E1255" s="114" t="s">
        <v>14</v>
      </c>
      <c r="F1255" s="116">
        <v>1.6</v>
      </c>
      <c r="G1255" s="117">
        <v>96.51</v>
      </c>
      <c r="H1255" s="118">
        <f t="shared" ref="H1255:H1262" si="314">ROUND(G1255-(G1255*J$10),2)</f>
        <v>78.17</v>
      </c>
      <c r="I1255" s="118">
        <f t="shared" ref="I1255:I1262" si="315">TRUNC(F1255*H1255,2)</f>
        <v>125.07</v>
      </c>
    </row>
    <row r="1256" spans="1:9">
      <c r="B1256" s="114">
        <v>2257</v>
      </c>
      <c r="C1256" s="115" t="s">
        <v>1072</v>
      </c>
      <c r="D1256" s="114" t="s">
        <v>179</v>
      </c>
      <c r="E1256" s="114" t="s">
        <v>781</v>
      </c>
      <c r="F1256" s="116">
        <v>1</v>
      </c>
      <c r="G1256" s="117">
        <v>116</v>
      </c>
      <c r="H1256" s="118">
        <f t="shared" si="314"/>
        <v>93.96</v>
      </c>
      <c r="I1256" s="118">
        <f t="shared" si="315"/>
        <v>93.96</v>
      </c>
    </row>
    <row r="1257" spans="1:9">
      <c r="B1257" s="114">
        <v>2384</v>
      </c>
      <c r="C1257" s="115" t="s">
        <v>1073</v>
      </c>
      <c r="D1257" s="114" t="s">
        <v>179</v>
      </c>
      <c r="E1257" s="114" t="s">
        <v>781</v>
      </c>
      <c r="F1257" s="116">
        <v>1</v>
      </c>
      <c r="G1257" s="117">
        <v>28.15</v>
      </c>
      <c r="H1257" s="118">
        <f t="shared" si="314"/>
        <v>22.8</v>
      </c>
      <c r="I1257" s="118">
        <f t="shared" si="315"/>
        <v>22.8</v>
      </c>
    </row>
    <row r="1258" spans="1:9">
      <c r="B1258" s="114">
        <v>6136</v>
      </c>
      <c r="C1258" s="115" t="s">
        <v>1074</v>
      </c>
      <c r="D1258" s="114" t="s">
        <v>7</v>
      </c>
      <c r="E1258" s="114" t="s">
        <v>781</v>
      </c>
      <c r="F1258" s="116">
        <v>1</v>
      </c>
      <c r="G1258" s="117">
        <v>185.66</v>
      </c>
      <c r="H1258" s="118">
        <f t="shared" si="314"/>
        <v>150.38</v>
      </c>
      <c r="I1258" s="118">
        <f t="shared" si="315"/>
        <v>150.38</v>
      </c>
    </row>
    <row r="1259" spans="1:9">
      <c r="B1259" s="114">
        <v>11683</v>
      </c>
      <c r="C1259" s="115" t="s">
        <v>1075</v>
      </c>
      <c r="D1259" s="114" t="s">
        <v>7</v>
      </c>
      <c r="E1259" s="114" t="s">
        <v>781</v>
      </c>
      <c r="F1259" s="116">
        <v>1</v>
      </c>
      <c r="G1259" s="117">
        <v>37.840000000000003</v>
      </c>
      <c r="H1259" s="118">
        <f t="shared" ref="H1259:H1260" si="316">ROUND(G1259-(G1259*J$10),2)</f>
        <v>30.65</v>
      </c>
      <c r="I1259" s="118">
        <f t="shared" ref="I1259:I1260" si="317">TRUNC(F1259*H1259,2)</f>
        <v>30.65</v>
      </c>
    </row>
    <row r="1260" spans="1:9">
      <c r="B1260" s="114" t="s">
        <v>58</v>
      </c>
      <c r="C1260" s="115" t="s">
        <v>59</v>
      </c>
      <c r="D1260" s="114" t="s">
        <v>7</v>
      </c>
      <c r="E1260" s="114" t="s">
        <v>27</v>
      </c>
      <c r="F1260" s="116">
        <v>2</v>
      </c>
      <c r="G1260" s="117">
        <v>21.98</v>
      </c>
      <c r="H1260" s="118">
        <f t="shared" si="316"/>
        <v>17.8</v>
      </c>
      <c r="I1260" s="118">
        <f t="shared" si="317"/>
        <v>35.6</v>
      </c>
    </row>
    <row r="1261" spans="1:9">
      <c r="B1261" s="114" t="s">
        <v>547</v>
      </c>
      <c r="C1261" s="115" t="s">
        <v>548</v>
      </c>
      <c r="D1261" s="114" t="s">
        <v>7</v>
      </c>
      <c r="E1261" s="114" t="s">
        <v>27</v>
      </c>
      <c r="F1261" s="116">
        <v>2</v>
      </c>
      <c r="G1261" s="117">
        <v>21.47</v>
      </c>
      <c r="H1261" s="118">
        <f t="shared" si="314"/>
        <v>17.39</v>
      </c>
      <c r="I1261" s="118">
        <f t="shared" si="315"/>
        <v>34.78</v>
      </c>
    </row>
    <row r="1262" spans="1:9">
      <c r="B1262" s="114" t="s">
        <v>38</v>
      </c>
      <c r="C1262" s="115" t="s">
        <v>39</v>
      </c>
      <c r="D1262" s="114" t="s">
        <v>7</v>
      </c>
      <c r="E1262" s="114" t="s">
        <v>27</v>
      </c>
      <c r="F1262" s="116">
        <v>2</v>
      </c>
      <c r="G1262" s="117">
        <v>17.27</v>
      </c>
      <c r="H1262" s="118">
        <f t="shared" si="314"/>
        <v>13.99</v>
      </c>
      <c r="I1262" s="118">
        <f t="shared" si="315"/>
        <v>27.98</v>
      </c>
    </row>
    <row r="1263" spans="1:9">
      <c r="B1263" s="54"/>
      <c r="C1263" s="54"/>
      <c r="D1263" s="54"/>
      <c r="E1263" s="54"/>
      <c r="F1263" s="151" t="s">
        <v>2</v>
      </c>
      <c r="G1263" s="151"/>
      <c r="H1263" s="151"/>
      <c r="I1263" s="119">
        <f>SUM(I1254:I1262)</f>
        <v>601.52</v>
      </c>
    </row>
    <row r="1264" spans="1:9">
      <c r="B1264" s="54"/>
      <c r="C1264" s="54"/>
      <c r="D1264" s="154"/>
      <c r="E1264" s="154"/>
      <c r="F1264" s="55"/>
      <c r="G1264" s="56"/>
      <c r="H1264" s="56"/>
      <c r="I1264" s="56"/>
    </row>
    <row r="1265" spans="1:9">
      <c r="B1265" s="109" t="s">
        <v>753</v>
      </c>
      <c r="C1265" s="153" t="s">
        <v>754</v>
      </c>
      <c r="D1265" s="153"/>
      <c r="E1265" s="153"/>
      <c r="F1265" s="153"/>
      <c r="G1265" s="153"/>
      <c r="H1265" s="153"/>
      <c r="I1265" s="153"/>
    </row>
    <row r="1266" spans="1:9">
      <c r="A1266" s="4"/>
      <c r="B1266" s="110" t="s">
        <v>771</v>
      </c>
      <c r="C1266" s="111" t="s">
        <v>772</v>
      </c>
      <c r="D1266" s="112" t="s">
        <v>773</v>
      </c>
      <c r="E1266" s="112" t="s">
        <v>774</v>
      </c>
      <c r="F1266" s="112" t="s">
        <v>775</v>
      </c>
      <c r="G1266" s="113"/>
      <c r="H1266" s="113" t="s">
        <v>776</v>
      </c>
      <c r="I1266" s="113" t="s">
        <v>777</v>
      </c>
    </row>
    <row r="1267" spans="1:9">
      <c r="B1267" s="114" t="s">
        <v>755</v>
      </c>
      <c r="C1267" s="115" t="s">
        <v>756</v>
      </c>
      <c r="D1267" s="114" t="s">
        <v>7</v>
      </c>
      <c r="E1267" s="114" t="s">
        <v>27</v>
      </c>
      <c r="F1267" s="116">
        <v>0.255</v>
      </c>
      <c r="G1267" s="117">
        <v>16.77</v>
      </c>
      <c r="H1267" s="118">
        <f t="shared" ref="H1267:H1269" si="318">ROUND(G1267-(G1267*J$10),2)</f>
        <v>13.58</v>
      </c>
      <c r="I1267" s="118">
        <f t="shared" ref="I1267:I1269" si="319">TRUNC(F1267*H1267,2)</f>
        <v>3.46</v>
      </c>
    </row>
    <row r="1268" spans="1:9" ht="22.5">
      <c r="B1268" s="114" t="s">
        <v>757</v>
      </c>
      <c r="C1268" s="115" t="s">
        <v>758</v>
      </c>
      <c r="D1268" s="114" t="s">
        <v>7</v>
      </c>
      <c r="E1268" s="114" t="s">
        <v>35</v>
      </c>
      <c r="F1268" s="116">
        <v>1</v>
      </c>
      <c r="G1268" s="117">
        <v>62.14</v>
      </c>
      <c r="H1268" s="118">
        <f t="shared" si="318"/>
        <v>50.33</v>
      </c>
      <c r="I1268" s="118">
        <f t="shared" si="319"/>
        <v>50.33</v>
      </c>
    </row>
    <row r="1269" spans="1:9">
      <c r="B1269" s="114" t="s">
        <v>38</v>
      </c>
      <c r="C1269" s="115" t="s">
        <v>39</v>
      </c>
      <c r="D1269" s="114" t="s">
        <v>7</v>
      </c>
      <c r="E1269" s="114" t="s">
        <v>27</v>
      </c>
      <c r="F1269" s="116">
        <v>0.4</v>
      </c>
      <c r="G1269" s="117">
        <v>17.27</v>
      </c>
      <c r="H1269" s="118">
        <f t="shared" si="318"/>
        <v>13.99</v>
      </c>
      <c r="I1269" s="118">
        <f t="shared" si="319"/>
        <v>5.59</v>
      </c>
    </row>
    <row r="1270" spans="1:9">
      <c r="B1270" s="54"/>
      <c r="C1270" s="54"/>
      <c r="D1270" s="54"/>
      <c r="E1270" s="54"/>
      <c r="F1270" s="151" t="s">
        <v>2</v>
      </c>
      <c r="G1270" s="151"/>
      <c r="H1270" s="151"/>
      <c r="I1270" s="119">
        <f>SUM(I1267:I1269)</f>
        <v>59.379999999999995</v>
      </c>
    </row>
    <row r="1271" spans="1:9">
      <c r="B1271" s="54"/>
      <c r="C1271" s="54"/>
      <c r="D1271" s="154"/>
      <c r="E1271" s="154"/>
      <c r="F1271" s="55"/>
      <c r="G1271" s="56"/>
      <c r="H1271" s="56"/>
      <c r="I1271" s="56"/>
    </row>
    <row r="1272" spans="1:9">
      <c r="B1272" s="109" t="s">
        <v>759</v>
      </c>
      <c r="C1272" s="153" t="s">
        <v>760</v>
      </c>
      <c r="D1272" s="153"/>
      <c r="E1272" s="153"/>
      <c r="F1272" s="153"/>
      <c r="G1272" s="153"/>
      <c r="H1272" s="153"/>
      <c r="I1272" s="153"/>
    </row>
    <row r="1273" spans="1:9">
      <c r="A1273" s="4"/>
      <c r="B1273" s="110" t="s">
        <v>771</v>
      </c>
      <c r="C1273" s="111" t="s">
        <v>772</v>
      </c>
      <c r="D1273" s="112" t="s">
        <v>773</v>
      </c>
      <c r="E1273" s="112" t="s">
        <v>774</v>
      </c>
      <c r="F1273" s="112" t="s">
        <v>775</v>
      </c>
      <c r="G1273" s="113"/>
      <c r="H1273" s="113" t="s">
        <v>776</v>
      </c>
      <c r="I1273" s="113" t="s">
        <v>777</v>
      </c>
    </row>
    <row r="1274" spans="1:9">
      <c r="B1274" s="114" t="s">
        <v>755</v>
      </c>
      <c r="C1274" s="115" t="s">
        <v>756</v>
      </c>
      <c r="D1274" s="114" t="s">
        <v>7</v>
      </c>
      <c r="E1274" s="114" t="s">
        <v>27</v>
      </c>
      <c r="F1274" s="116">
        <v>3.9100000000000003E-2</v>
      </c>
      <c r="G1274" s="117">
        <v>16.77</v>
      </c>
      <c r="H1274" s="118">
        <f t="shared" ref="H1274:H1276" si="320">ROUND(G1274-(G1274*J$10),2)</f>
        <v>13.58</v>
      </c>
      <c r="I1274" s="118">
        <f t="shared" ref="I1274:I1276" si="321">TRUNC(F1274*H1274,2)</f>
        <v>0.53</v>
      </c>
    </row>
    <row r="1275" spans="1:9">
      <c r="B1275" s="114" t="s">
        <v>761</v>
      </c>
      <c r="C1275" s="115" t="s">
        <v>762</v>
      </c>
      <c r="D1275" s="114" t="s">
        <v>7</v>
      </c>
      <c r="E1275" s="114" t="s">
        <v>110</v>
      </c>
      <c r="F1275" s="116">
        <v>1</v>
      </c>
      <c r="G1275" s="117">
        <v>10.51</v>
      </c>
      <c r="H1275" s="118">
        <f t="shared" si="320"/>
        <v>8.51</v>
      </c>
      <c r="I1275" s="118">
        <f t="shared" si="321"/>
        <v>8.51</v>
      </c>
    </row>
    <row r="1276" spans="1:9">
      <c r="B1276" s="114" t="s">
        <v>38</v>
      </c>
      <c r="C1276" s="115" t="s">
        <v>39</v>
      </c>
      <c r="D1276" s="114" t="s">
        <v>7</v>
      </c>
      <c r="E1276" s="114" t="s">
        <v>27</v>
      </c>
      <c r="F1276" s="116">
        <v>0.15640000000000001</v>
      </c>
      <c r="G1276" s="117">
        <v>17.27</v>
      </c>
      <c r="H1276" s="118">
        <f t="shared" si="320"/>
        <v>13.99</v>
      </c>
      <c r="I1276" s="118">
        <f t="shared" si="321"/>
        <v>2.1800000000000002</v>
      </c>
    </row>
    <row r="1277" spans="1:9">
      <c r="B1277" s="54"/>
      <c r="C1277" s="54"/>
      <c r="D1277" s="54"/>
      <c r="E1277" s="54"/>
      <c r="F1277" s="151" t="s">
        <v>2</v>
      </c>
      <c r="G1277" s="151"/>
      <c r="H1277" s="151"/>
      <c r="I1277" s="119">
        <f>SUM(I1274:I1276)</f>
        <v>11.219999999999999</v>
      </c>
    </row>
    <row r="1278" spans="1:9">
      <c r="B1278" s="54"/>
      <c r="C1278" s="54"/>
      <c r="D1278" s="154"/>
      <c r="E1278" s="154"/>
      <c r="F1278" s="55"/>
      <c r="G1278" s="56"/>
      <c r="H1278" s="56"/>
      <c r="I1278" s="56"/>
    </row>
    <row r="1279" spans="1:9">
      <c r="B1279" s="109" t="s">
        <v>763</v>
      </c>
      <c r="C1279" s="153" t="s">
        <v>764</v>
      </c>
      <c r="D1279" s="153"/>
      <c r="E1279" s="153"/>
      <c r="F1279" s="153"/>
      <c r="G1279" s="153"/>
      <c r="H1279" s="153"/>
      <c r="I1279" s="153"/>
    </row>
    <row r="1280" spans="1:9">
      <c r="A1280" s="4"/>
      <c r="B1280" s="110" t="s">
        <v>771</v>
      </c>
      <c r="C1280" s="111" t="s">
        <v>772</v>
      </c>
      <c r="D1280" s="112" t="s">
        <v>773</v>
      </c>
      <c r="E1280" s="112" t="s">
        <v>774</v>
      </c>
      <c r="F1280" s="112" t="s">
        <v>775</v>
      </c>
      <c r="G1280" s="113"/>
      <c r="H1280" s="113" t="s">
        <v>776</v>
      </c>
      <c r="I1280" s="113" t="s">
        <v>777</v>
      </c>
    </row>
    <row r="1281" spans="1:9">
      <c r="B1281" s="114" t="s">
        <v>755</v>
      </c>
      <c r="C1281" s="115" t="s">
        <v>756</v>
      </c>
      <c r="D1281" s="114" t="s">
        <v>7</v>
      </c>
      <c r="E1281" s="114" t="s">
        <v>27</v>
      </c>
      <c r="F1281" s="116">
        <v>1.905</v>
      </c>
      <c r="G1281" s="117">
        <v>16.77</v>
      </c>
      <c r="H1281" s="118">
        <f t="shared" ref="H1281" si="322">ROUND(G1281-(G1281*J$10),2)</f>
        <v>13.58</v>
      </c>
      <c r="I1281" s="118">
        <f t="shared" ref="I1281" si="323">TRUNC(F1281*H1281,2)</f>
        <v>25.86</v>
      </c>
    </row>
    <row r="1282" spans="1:9" ht="33.75">
      <c r="B1282" s="114" t="s">
        <v>765</v>
      </c>
      <c r="C1282" s="115" t="s">
        <v>766</v>
      </c>
      <c r="D1282" s="114" t="s">
        <v>7</v>
      </c>
      <c r="E1282" s="114" t="s">
        <v>8</v>
      </c>
      <c r="F1282" s="116">
        <v>1.2252000000000001</v>
      </c>
      <c r="G1282" s="117">
        <v>51.69</v>
      </c>
      <c r="H1282" s="118">
        <f t="shared" ref="H1282:H1285" si="324">ROUND(G1282-(G1282*J$10),2)</f>
        <v>41.87</v>
      </c>
      <c r="I1282" s="118">
        <f t="shared" ref="I1282:I1285" si="325">TRUNC(F1282*H1282,2)</f>
        <v>51.29</v>
      </c>
    </row>
    <row r="1283" spans="1:9" ht="33.75">
      <c r="B1283" s="114" t="s">
        <v>767</v>
      </c>
      <c r="C1283" s="115" t="s">
        <v>768</v>
      </c>
      <c r="D1283" s="114" t="s">
        <v>7</v>
      </c>
      <c r="E1283" s="114" t="s">
        <v>11</v>
      </c>
      <c r="F1283" s="116">
        <v>0.2999</v>
      </c>
      <c r="G1283" s="117">
        <v>203.62</v>
      </c>
      <c r="H1283" s="118">
        <f t="shared" si="324"/>
        <v>164.93</v>
      </c>
      <c r="I1283" s="118">
        <f t="shared" si="325"/>
        <v>49.46</v>
      </c>
    </row>
    <row r="1284" spans="1:9">
      <c r="B1284" s="114" t="s">
        <v>769</v>
      </c>
      <c r="C1284" s="115" t="s">
        <v>770</v>
      </c>
      <c r="D1284" s="114" t="s">
        <v>7</v>
      </c>
      <c r="E1284" s="114" t="s">
        <v>35</v>
      </c>
      <c r="F1284" s="116">
        <v>1</v>
      </c>
      <c r="G1284" s="117">
        <v>135.86000000000001</v>
      </c>
      <c r="H1284" s="118">
        <f t="shared" si="324"/>
        <v>110.05</v>
      </c>
      <c r="I1284" s="118">
        <f t="shared" si="325"/>
        <v>110.05</v>
      </c>
    </row>
    <row r="1285" spans="1:9">
      <c r="B1285" s="114" t="s">
        <v>38</v>
      </c>
      <c r="C1285" s="115" t="s">
        <v>39</v>
      </c>
      <c r="D1285" s="114" t="s">
        <v>7</v>
      </c>
      <c r="E1285" s="114" t="s">
        <v>27</v>
      </c>
      <c r="F1285" s="116">
        <v>4.62</v>
      </c>
      <c r="G1285" s="117">
        <v>17.27</v>
      </c>
      <c r="H1285" s="118">
        <f t="shared" si="324"/>
        <v>13.99</v>
      </c>
      <c r="I1285" s="118">
        <f t="shared" si="325"/>
        <v>64.63</v>
      </c>
    </row>
    <row r="1286" spans="1:9">
      <c r="B1286" s="54"/>
      <c r="C1286" s="54"/>
      <c r="D1286" s="54"/>
      <c r="E1286" s="54"/>
      <c r="F1286" s="151" t="s">
        <v>2</v>
      </c>
      <c r="G1286" s="151"/>
      <c r="H1286" s="151"/>
      <c r="I1286" s="119">
        <f>SUM(I1281:I1285)</f>
        <v>301.29000000000002</v>
      </c>
    </row>
    <row r="1287" spans="1:9">
      <c r="B1287" s="54"/>
      <c r="C1287" s="54"/>
      <c r="D1287" s="154"/>
      <c r="E1287" s="154"/>
      <c r="F1287" s="55"/>
      <c r="G1287" s="56"/>
      <c r="H1287" s="56"/>
      <c r="I1287" s="56"/>
    </row>
    <row r="1288" spans="1:9">
      <c r="B1288" s="109">
        <v>9537</v>
      </c>
      <c r="C1288" s="153" t="s">
        <v>978</v>
      </c>
      <c r="D1288" s="153"/>
      <c r="E1288" s="153"/>
      <c r="F1288" s="153"/>
      <c r="G1288" s="153"/>
      <c r="H1288" s="153"/>
      <c r="I1288" s="153"/>
    </row>
    <row r="1289" spans="1:9">
      <c r="A1289" s="4"/>
      <c r="B1289" s="110" t="s">
        <v>771</v>
      </c>
      <c r="C1289" s="111" t="s">
        <v>772</v>
      </c>
      <c r="D1289" s="112" t="s">
        <v>773</v>
      </c>
      <c r="E1289" s="112" t="s">
        <v>774</v>
      </c>
      <c r="F1289" s="112" t="s">
        <v>775</v>
      </c>
      <c r="G1289" s="113"/>
      <c r="H1289" s="113" t="s">
        <v>776</v>
      </c>
      <c r="I1289" s="113" t="s">
        <v>777</v>
      </c>
    </row>
    <row r="1290" spans="1:9">
      <c r="B1290" s="114" t="s">
        <v>782</v>
      </c>
      <c r="C1290" s="115" t="s">
        <v>1076</v>
      </c>
      <c r="D1290" s="114" t="s">
        <v>7</v>
      </c>
      <c r="E1290" s="114" t="s">
        <v>24</v>
      </c>
      <c r="F1290" s="116">
        <v>0.05</v>
      </c>
      <c r="G1290" s="117">
        <v>15.25</v>
      </c>
      <c r="H1290" s="118">
        <f t="shared" ref="H1290:H1291" si="326">ROUND(G1290-(G1290*J$10),2)</f>
        <v>12.35</v>
      </c>
      <c r="I1290" s="118">
        <f t="shared" ref="I1290:I1291" si="327">TRUNC(F1290*H1290,2)</f>
        <v>0.61</v>
      </c>
    </row>
    <row r="1291" spans="1:9">
      <c r="B1291" s="114" t="s">
        <v>38</v>
      </c>
      <c r="C1291" s="115" t="s">
        <v>39</v>
      </c>
      <c r="D1291" s="114" t="s">
        <v>7</v>
      </c>
      <c r="E1291" s="114" t="s">
        <v>27</v>
      </c>
      <c r="F1291" s="116">
        <v>0.14000000000000001</v>
      </c>
      <c r="G1291" s="117">
        <v>17.27</v>
      </c>
      <c r="H1291" s="118">
        <f t="shared" si="326"/>
        <v>13.99</v>
      </c>
      <c r="I1291" s="118">
        <f t="shared" si="327"/>
        <v>1.95</v>
      </c>
    </row>
    <row r="1292" spans="1:9" ht="14.25" customHeight="1">
      <c r="B1292" s="54"/>
      <c r="C1292" s="54"/>
      <c r="D1292" s="54"/>
      <c r="E1292" s="54"/>
      <c r="F1292" s="151" t="s">
        <v>2</v>
      </c>
      <c r="G1292" s="151"/>
      <c r="H1292" s="151"/>
      <c r="I1292" s="119">
        <f>SUM(I1290:I1291)</f>
        <v>2.56</v>
      </c>
    </row>
  </sheetData>
  <mergeCells count="407">
    <mergeCell ref="B8:I8"/>
    <mergeCell ref="D9:E9"/>
    <mergeCell ref="C10:I10"/>
    <mergeCell ref="F33:H33"/>
    <mergeCell ref="D34:E34"/>
    <mergeCell ref="C35:I35"/>
    <mergeCell ref="C30:I30"/>
    <mergeCell ref="F28:H28"/>
    <mergeCell ref="D29:E29"/>
    <mergeCell ref="C15:I15"/>
    <mergeCell ref="F13:H13"/>
    <mergeCell ref="D14:E14"/>
    <mergeCell ref="C60:I60"/>
    <mergeCell ref="F58:H58"/>
    <mergeCell ref="D59:E59"/>
    <mergeCell ref="C53:I53"/>
    <mergeCell ref="F51:H51"/>
    <mergeCell ref="D52:E52"/>
    <mergeCell ref="F41:H41"/>
    <mergeCell ref="D42:E42"/>
    <mergeCell ref="C43:I43"/>
    <mergeCell ref="C109:I109"/>
    <mergeCell ref="F107:H107"/>
    <mergeCell ref="D108:E108"/>
    <mergeCell ref="F97:H97"/>
    <mergeCell ref="D98:E98"/>
    <mergeCell ref="C99:I99"/>
    <mergeCell ref="F89:H89"/>
    <mergeCell ref="D90:E90"/>
    <mergeCell ref="C91:I91"/>
    <mergeCell ref="F200:H200"/>
    <mergeCell ref="D201:E201"/>
    <mergeCell ref="C202:I202"/>
    <mergeCell ref="F169:H169"/>
    <mergeCell ref="D170:E170"/>
    <mergeCell ref="C171:I171"/>
    <mergeCell ref="F138:H138"/>
    <mergeCell ref="D139:E139"/>
    <mergeCell ref="C140:I140"/>
    <mergeCell ref="F258:H258"/>
    <mergeCell ref="D259:E259"/>
    <mergeCell ref="C260:I260"/>
    <mergeCell ref="F246:H246"/>
    <mergeCell ref="D247:E247"/>
    <mergeCell ref="C248:I248"/>
    <mergeCell ref="C217:I217"/>
    <mergeCell ref="F215:H215"/>
    <mergeCell ref="D216:E216"/>
    <mergeCell ref="F294:H294"/>
    <mergeCell ref="D295:E295"/>
    <mergeCell ref="C296:I296"/>
    <mergeCell ref="F282:H282"/>
    <mergeCell ref="D283:E283"/>
    <mergeCell ref="C284:I284"/>
    <mergeCell ref="F270:H270"/>
    <mergeCell ref="D271:E271"/>
    <mergeCell ref="C272:I272"/>
    <mergeCell ref="C325:I325"/>
    <mergeCell ref="F323:H323"/>
    <mergeCell ref="D324:E324"/>
    <mergeCell ref="F314:H314"/>
    <mergeCell ref="D315:E315"/>
    <mergeCell ref="C316:I316"/>
    <mergeCell ref="C306:I306"/>
    <mergeCell ref="F304:H304"/>
    <mergeCell ref="D305:E305"/>
    <mergeCell ref="F346:H346"/>
    <mergeCell ref="D347:E347"/>
    <mergeCell ref="C348:I348"/>
    <mergeCell ref="F338:H338"/>
    <mergeCell ref="D339:E339"/>
    <mergeCell ref="C340:I340"/>
    <mergeCell ref="F331:H331"/>
    <mergeCell ref="D332:E332"/>
    <mergeCell ref="C333:I333"/>
    <mergeCell ref="C372:I372"/>
    <mergeCell ref="F370:H370"/>
    <mergeCell ref="D371:E371"/>
    <mergeCell ref="F361:H361"/>
    <mergeCell ref="D362:E362"/>
    <mergeCell ref="C363:I363"/>
    <mergeCell ref="C353:I353"/>
    <mergeCell ref="F351:H351"/>
    <mergeCell ref="D352:E352"/>
    <mergeCell ref="C402:I402"/>
    <mergeCell ref="F400:H400"/>
    <mergeCell ref="D401:E401"/>
    <mergeCell ref="F388:H388"/>
    <mergeCell ref="D389:E389"/>
    <mergeCell ref="C390:I390"/>
    <mergeCell ref="F379:H379"/>
    <mergeCell ref="D380:E380"/>
    <mergeCell ref="C381:I381"/>
    <mergeCell ref="C439:I439"/>
    <mergeCell ref="F437:H437"/>
    <mergeCell ref="D438:E438"/>
    <mergeCell ref="F424:H424"/>
    <mergeCell ref="D425:E425"/>
    <mergeCell ref="C426:I426"/>
    <mergeCell ref="C413:I413"/>
    <mergeCell ref="F411:H411"/>
    <mergeCell ref="D412:E412"/>
    <mergeCell ref="C469:I469"/>
    <mergeCell ref="F467:H467"/>
    <mergeCell ref="D468:E468"/>
    <mergeCell ref="C459:I459"/>
    <mergeCell ref="F457:H457"/>
    <mergeCell ref="D458:E458"/>
    <mergeCell ref="F447:H447"/>
    <mergeCell ref="D448:E448"/>
    <mergeCell ref="C449:I449"/>
    <mergeCell ref="F498:H498"/>
    <mergeCell ref="D499:E499"/>
    <mergeCell ref="C500:I500"/>
    <mergeCell ref="F487:H487"/>
    <mergeCell ref="D488:E488"/>
    <mergeCell ref="C489:I489"/>
    <mergeCell ref="F476:H476"/>
    <mergeCell ref="D477:E477"/>
    <mergeCell ref="C478:I478"/>
    <mergeCell ref="F527:H527"/>
    <mergeCell ref="D528:E528"/>
    <mergeCell ref="C529:I529"/>
    <mergeCell ref="F512:H512"/>
    <mergeCell ref="D513:E513"/>
    <mergeCell ref="C514:I514"/>
    <mergeCell ref="F505:H505"/>
    <mergeCell ref="D506:E506"/>
    <mergeCell ref="C507:I507"/>
    <mergeCell ref="C556:I556"/>
    <mergeCell ref="F554:H554"/>
    <mergeCell ref="D555:E555"/>
    <mergeCell ref="C549:I549"/>
    <mergeCell ref="F547:H547"/>
    <mergeCell ref="D548:E548"/>
    <mergeCell ref="C542:I542"/>
    <mergeCell ref="F540:H540"/>
    <mergeCell ref="D541:E541"/>
    <mergeCell ref="C579:I579"/>
    <mergeCell ref="F577:H577"/>
    <mergeCell ref="D578:E578"/>
    <mergeCell ref="C572:I572"/>
    <mergeCell ref="F570:H570"/>
    <mergeCell ref="D571:E571"/>
    <mergeCell ref="F561:H561"/>
    <mergeCell ref="D562:E562"/>
    <mergeCell ref="C563:I563"/>
    <mergeCell ref="F599:H599"/>
    <mergeCell ref="D600:E600"/>
    <mergeCell ref="C601:I601"/>
    <mergeCell ref="F592:H592"/>
    <mergeCell ref="D593:E593"/>
    <mergeCell ref="C594:I594"/>
    <mergeCell ref="F585:H585"/>
    <mergeCell ref="D586:E586"/>
    <mergeCell ref="C587:I587"/>
    <mergeCell ref="F619:H619"/>
    <mergeCell ref="D620:E620"/>
    <mergeCell ref="C621:I621"/>
    <mergeCell ref="C613:I613"/>
    <mergeCell ref="F611:H611"/>
    <mergeCell ref="D612:E612"/>
    <mergeCell ref="C606:I606"/>
    <mergeCell ref="F604:H604"/>
    <mergeCell ref="D605:E605"/>
    <mergeCell ref="F639:H639"/>
    <mergeCell ref="D640:E640"/>
    <mergeCell ref="C641:I641"/>
    <mergeCell ref="F633:H633"/>
    <mergeCell ref="D634:E634"/>
    <mergeCell ref="C635:I635"/>
    <mergeCell ref="F627:H627"/>
    <mergeCell ref="D628:E628"/>
    <mergeCell ref="C629:I629"/>
    <mergeCell ref="F659:H659"/>
    <mergeCell ref="D660:E660"/>
    <mergeCell ref="C661:I661"/>
    <mergeCell ref="F651:H651"/>
    <mergeCell ref="D652:E652"/>
    <mergeCell ref="C653:I653"/>
    <mergeCell ref="F645:H645"/>
    <mergeCell ref="D646:E646"/>
    <mergeCell ref="C647:I647"/>
    <mergeCell ref="F683:H683"/>
    <mergeCell ref="D684:E684"/>
    <mergeCell ref="C685:I685"/>
    <mergeCell ref="F675:H675"/>
    <mergeCell ref="D676:E676"/>
    <mergeCell ref="C677:I677"/>
    <mergeCell ref="F667:H667"/>
    <mergeCell ref="D668:E668"/>
    <mergeCell ref="C669:I669"/>
    <mergeCell ref="C705:I705"/>
    <mergeCell ref="F703:H703"/>
    <mergeCell ref="D704:E704"/>
    <mergeCell ref="C697:I697"/>
    <mergeCell ref="F695:H695"/>
    <mergeCell ref="D696:E696"/>
    <mergeCell ref="C690:I690"/>
    <mergeCell ref="F688:H688"/>
    <mergeCell ref="D689:E689"/>
    <mergeCell ref="F725:H725"/>
    <mergeCell ref="D726:E726"/>
    <mergeCell ref="C727:I727"/>
    <mergeCell ref="C719:I719"/>
    <mergeCell ref="F717:H717"/>
    <mergeCell ref="D718:E718"/>
    <mergeCell ref="F710:H710"/>
    <mergeCell ref="D711:E711"/>
    <mergeCell ref="C712:I712"/>
    <mergeCell ref="F763:H763"/>
    <mergeCell ref="D764:E764"/>
    <mergeCell ref="C765:I765"/>
    <mergeCell ref="C745:I745"/>
    <mergeCell ref="F743:H743"/>
    <mergeCell ref="D744:E744"/>
    <mergeCell ref="C737:I737"/>
    <mergeCell ref="F735:H735"/>
    <mergeCell ref="D736:E736"/>
    <mergeCell ref="F784:H784"/>
    <mergeCell ref="D785:E785"/>
    <mergeCell ref="C786:I786"/>
    <mergeCell ref="F776:H776"/>
    <mergeCell ref="D777:E777"/>
    <mergeCell ref="C778:I778"/>
    <mergeCell ref="F768:H768"/>
    <mergeCell ref="D769:E769"/>
    <mergeCell ref="C770:I770"/>
    <mergeCell ref="C803:I803"/>
    <mergeCell ref="F801:H801"/>
    <mergeCell ref="D802:E802"/>
    <mergeCell ref="C797:I797"/>
    <mergeCell ref="F795:H795"/>
    <mergeCell ref="D796:E796"/>
    <mergeCell ref="C791:I791"/>
    <mergeCell ref="F789:H789"/>
    <mergeCell ref="D790:E790"/>
    <mergeCell ref="F821:H821"/>
    <mergeCell ref="D822:E822"/>
    <mergeCell ref="C823:I823"/>
    <mergeCell ref="F812:H812"/>
    <mergeCell ref="D813:E813"/>
    <mergeCell ref="C814:I814"/>
    <mergeCell ref="C809:I809"/>
    <mergeCell ref="F807:H807"/>
    <mergeCell ref="D808:E808"/>
    <mergeCell ref="F840:H840"/>
    <mergeCell ref="D841:E841"/>
    <mergeCell ref="C842:I842"/>
    <mergeCell ref="F835:H835"/>
    <mergeCell ref="D836:E836"/>
    <mergeCell ref="C837:I837"/>
    <mergeCell ref="F830:H830"/>
    <mergeCell ref="D831:E831"/>
    <mergeCell ref="C832:I832"/>
    <mergeCell ref="C857:I857"/>
    <mergeCell ref="F855:H855"/>
    <mergeCell ref="D856:E856"/>
    <mergeCell ref="F850:H850"/>
    <mergeCell ref="D851:E851"/>
    <mergeCell ref="C852:I852"/>
    <mergeCell ref="C847:I847"/>
    <mergeCell ref="F845:H845"/>
    <mergeCell ref="D846:E846"/>
    <mergeCell ref="F874:H874"/>
    <mergeCell ref="D875:E875"/>
    <mergeCell ref="C876:I876"/>
    <mergeCell ref="C871:I871"/>
    <mergeCell ref="F869:H869"/>
    <mergeCell ref="D870:E870"/>
    <mergeCell ref="C864:I864"/>
    <mergeCell ref="F862:H862"/>
    <mergeCell ref="D863:E863"/>
    <mergeCell ref="F904:H904"/>
    <mergeCell ref="D905:E905"/>
    <mergeCell ref="C906:I906"/>
    <mergeCell ref="F894:H894"/>
    <mergeCell ref="D895:E895"/>
    <mergeCell ref="C896:I896"/>
    <mergeCell ref="F884:H884"/>
    <mergeCell ref="D885:E885"/>
    <mergeCell ref="C886:I886"/>
    <mergeCell ref="F933:H933"/>
    <mergeCell ref="D934:E934"/>
    <mergeCell ref="C935:I935"/>
    <mergeCell ref="F925:H925"/>
    <mergeCell ref="D926:E926"/>
    <mergeCell ref="C927:I927"/>
    <mergeCell ref="F915:H915"/>
    <mergeCell ref="D916:E916"/>
    <mergeCell ref="C917:I917"/>
    <mergeCell ref="F961:H961"/>
    <mergeCell ref="D962:E962"/>
    <mergeCell ref="C963:I963"/>
    <mergeCell ref="F951:H951"/>
    <mergeCell ref="D952:E952"/>
    <mergeCell ref="C953:I953"/>
    <mergeCell ref="F941:H941"/>
    <mergeCell ref="D942:E942"/>
    <mergeCell ref="C943:I943"/>
    <mergeCell ref="F984:H984"/>
    <mergeCell ref="D985:E985"/>
    <mergeCell ref="C986:I986"/>
    <mergeCell ref="F976:H976"/>
    <mergeCell ref="D977:E977"/>
    <mergeCell ref="C978:I978"/>
    <mergeCell ref="F971:H971"/>
    <mergeCell ref="D972:E972"/>
    <mergeCell ref="C973:I973"/>
    <mergeCell ref="C1016:I1016"/>
    <mergeCell ref="F1014:H1014"/>
    <mergeCell ref="D1015:E1015"/>
    <mergeCell ref="C1006:I1006"/>
    <mergeCell ref="F1004:H1004"/>
    <mergeCell ref="D1005:E1005"/>
    <mergeCell ref="F994:H994"/>
    <mergeCell ref="D995:E995"/>
    <mergeCell ref="C996:I996"/>
    <mergeCell ref="C1046:I1046"/>
    <mergeCell ref="F1044:H1044"/>
    <mergeCell ref="D1045:E1045"/>
    <mergeCell ref="C1036:I1036"/>
    <mergeCell ref="F1034:H1034"/>
    <mergeCell ref="D1035:E1035"/>
    <mergeCell ref="C1026:I1026"/>
    <mergeCell ref="F1024:H1024"/>
    <mergeCell ref="D1025:E1025"/>
    <mergeCell ref="F1067:H1067"/>
    <mergeCell ref="D1068:E1068"/>
    <mergeCell ref="C1069:I1069"/>
    <mergeCell ref="F1059:H1059"/>
    <mergeCell ref="D1060:E1060"/>
    <mergeCell ref="C1061:I1061"/>
    <mergeCell ref="C1053:I1053"/>
    <mergeCell ref="F1051:H1051"/>
    <mergeCell ref="D1052:E1052"/>
    <mergeCell ref="F1093:H1093"/>
    <mergeCell ref="D1094:E1094"/>
    <mergeCell ref="C1095:I1095"/>
    <mergeCell ref="F1083:H1083"/>
    <mergeCell ref="D1084:E1084"/>
    <mergeCell ref="C1085:I1085"/>
    <mergeCell ref="F1075:H1075"/>
    <mergeCell ref="D1076:E1076"/>
    <mergeCell ref="C1077:I1077"/>
    <mergeCell ref="C1122:I1122"/>
    <mergeCell ref="F1120:H1120"/>
    <mergeCell ref="D1121:E1121"/>
    <mergeCell ref="F1111:H1111"/>
    <mergeCell ref="D1112:E1112"/>
    <mergeCell ref="C1113:I1113"/>
    <mergeCell ref="C1104:I1104"/>
    <mergeCell ref="F1102:H1102"/>
    <mergeCell ref="D1103:E1103"/>
    <mergeCell ref="F1152:H1152"/>
    <mergeCell ref="D1153:E1153"/>
    <mergeCell ref="C1154:I1154"/>
    <mergeCell ref="F1144:H1144"/>
    <mergeCell ref="D1145:E1145"/>
    <mergeCell ref="C1146:I1146"/>
    <mergeCell ref="F1133:H1133"/>
    <mergeCell ref="D1134:E1134"/>
    <mergeCell ref="C1135:I1135"/>
    <mergeCell ref="F1178:H1178"/>
    <mergeCell ref="D1179:E1179"/>
    <mergeCell ref="C1180:I1180"/>
    <mergeCell ref="F1168:H1168"/>
    <mergeCell ref="D1169:E1169"/>
    <mergeCell ref="C1170:I1170"/>
    <mergeCell ref="F1160:H1160"/>
    <mergeCell ref="D1161:E1161"/>
    <mergeCell ref="C1162:I1162"/>
    <mergeCell ref="D1223:E1223"/>
    <mergeCell ref="C1224:I1224"/>
    <mergeCell ref="F1213:H1213"/>
    <mergeCell ref="D1214:E1214"/>
    <mergeCell ref="C1215:I1215"/>
    <mergeCell ref="F1207:H1207"/>
    <mergeCell ref="D1208:E1208"/>
    <mergeCell ref="C1209:I1209"/>
    <mergeCell ref="F1188:H1188"/>
    <mergeCell ref="D1189:E1189"/>
    <mergeCell ref="C1190:I1190"/>
    <mergeCell ref="F1292:H1292"/>
    <mergeCell ref="B1:I1"/>
    <mergeCell ref="C1288:I1288"/>
    <mergeCell ref="F1286:H1286"/>
    <mergeCell ref="D1287:E1287"/>
    <mergeCell ref="C1279:I1279"/>
    <mergeCell ref="F1277:H1277"/>
    <mergeCell ref="D1278:E1278"/>
    <mergeCell ref="F1270:H1270"/>
    <mergeCell ref="D1271:E1271"/>
    <mergeCell ref="C1272:I1272"/>
    <mergeCell ref="C1265:I1265"/>
    <mergeCell ref="F1263:H1263"/>
    <mergeCell ref="D1264:E1264"/>
    <mergeCell ref="F1250:H1250"/>
    <mergeCell ref="D1251:E1251"/>
    <mergeCell ref="C1252:I1252"/>
    <mergeCell ref="C1239:I1239"/>
    <mergeCell ref="F1237:H1237"/>
    <mergeCell ref="D1238:E1238"/>
    <mergeCell ref="F1230:H1230"/>
    <mergeCell ref="D1231:E1231"/>
    <mergeCell ref="C1232:I1232"/>
    <mergeCell ref="F1222:H1222"/>
  </mergeCells>
  <phoneticPr fontId="4" type="noConversion"/>
  <printOptions horizontalCentered="1"/>
  <pageMargins left="0.11811023622047245" right="0" top="1.74" bottom="1.1023622047244095" header="0" footer="0"/>
  <pageSetup scale="75" orientation="portrait" r:id="rId1"/>
  <headerFooter scaleWithDoc="0">
    <oddHeader>&amp;C&amp;G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1"/>
  <sheetViews>
    <sheetView view="pageBreakPreview" zoomScaleNormal="100" zoomScaleSheetLayoutView="100" workbookViewId="0">
      <selection activeCell="H24" sqref="H24"/>
    </sheetView>
  </sheetViews>
  <sheetFormatPr defaultRowHeight="15"/>
  <cols>
    <col min="2" max="2" width="28.140625" style="92" customWidth="1"/>
    <col min="3" max="3" width="12.28515625" style="92" customWidth="1"/>
    <col min="4" max="21" width="6.85546875" style="92" customWidth="1"/>
  </cols>
  <sheetData>
    <row r="1" spans="2:21">
      <c r="B1" s="183" t="str">
        <f>composição!B1</f>
        <v>TOMADA DE PREÇOS Nº 00001/2023 BARRA DE SANTA ROSA/PB, 08:00 HORAS DO DIA 15 DE AGOSTO DE 2023</v>
      </c>
      <c r="C1" s="183"/>
      <c r="D1" s="183"/>
      <c r="E1" s="183"/>
      <c r="F1" s="183"/>
      <c r="G1" s="183"/>
      <c r="H1" s="183"/>
      <c r="I1" s="183"/>
      <c r="J1" s="183"/>
      <c r="K1" s="183"/>
      <c r="L1" s="183"/>
      <c r="M1" s="183"/>
      <c r="N1" s="183"/>
      <c r="O1" s="183"/>
      <c r="P1" s="183"/>
      <c r="Q1" s="183"/>
      <c r="R1" s="183"/>
      <c r="S1" s="183"/>
      <c r="T1" s="183"/>
      <c r="U1" s="183"/>
    </row>
    <row r="2" spans="2:21">
      <c r="B2" s="57"/>
      <c r="C2" s="57"/>
      <c r="D2" s="57"/>
      <c r="E2" s="57"/>
      <c r="F2" s="57"/>
      <c r="G2" s="57"/>
      <c r="H2" s="57"/>
      <c r="I2" s="57"/>
      <c r="J2" s="57"/>
      <c r="K2" s="57"/>
      <c r="L2" s="57"/>
      <c r="M2" s="57"/>
      <c r="N2" s="57"/>
      <c r="O2" s="57"/>
      <c r="P2" s="57"/>
      <c r="Q2" s="57"/>
      <c r="R2" s="57"/>
      <c r="S2" s="57"/>
      <c r="T2" s="57"/>
      <c r="U2" s="57"/>
    </row>
    <row r="3" spans="2:21">
      <c r="B3" s="58" t="s">
        <v>1210</v>
      </c>
      <c r="C3" s="58"/>
      <c r="D3" s="59"/>
      <c r="E3" s="59"/>
      <c r="F3" s="59"/>
      <c r="G3" s="59"/>
      <c r="H3" s="59"/>
      <c r="I3" s="59"/>
      <c r="J3" s="59"/>
      <c r="K3" s="59"/>
      <c r="L3" s="60"/>
      <c r="M3" s="60"/>
      <c r="N3" s="60"/>
      <c r="O3" s="60"/>
      <c r="P3" s="61"/>
      <c r="Q3" s="61"/>
      <c r="R3" s="61"/>
      <c r="S3" s="61"/>
      <c r="T3" s="61"/>
      <c r="U3" s="61"/>
    </row>
    <row r="4" spans="2:21">
      <c r="B4" s="58" t="s">
        <v>1212</v>
      </c>
      <c r="C4" s="58"/>
      <c r="D4" s="62"/>
      <c r="E4" s="60"/>
      <c r="F4" s="60"/>
      <c r="G4" s="60"/>
      <c r="H4" s="60"/>
      <c r="I4" s="60"/>
      <c r="J4" s="60"/>
      <c r="K4" s="60"/>
      <c r="L4" s="60"/>
      <c r="M4" s="60"/>
      <c r="N4" s="60"/>
      <c r="O4" s="60"/>
      <c r="P4" s="60"/>
      <c r="Q4" s="60"/>
      <c r="R4" s="60"/>
      <c r="S4" s="60"/>
      <c r="T4" s="60"/>
      <c r="U4" s="60"/>
    </row>
    <row r="5" spans="2:21" ht="53.25" customHeight="1">
      <c r="B5" s="184" t="s">
        <v>1172</v>
      </c>
      <c r="C5" s="184"/>
      <c r="D5" s="184" t="s">
        <v>1194</v>
      </c>
      <c r="E5" s="184"/>
      <c r="F5" s="184"/>
      <c r="G5" s="184" t="s">
        <v>1250</v>
      </c>
      <c r="H5" s="184"/>
      <c r="I5" s="184"/>
      <c r="J5" s="184" t="s">
        <v>1173</v>
      </c>
      <c r="K5" s="184"/>
      <c r="L5" s="184"/>
      <c r="M5" s="184" t="s">
        <v>1174</v>
      </c>
      <c r="N5" s="184"/>
      <c r="O5" s="184"/>
      <c r="P5" s="184" t="s">
        <v>1175</v>
      </c>
      <c r="Q5" s="184"/>
      <c r="R5" s="184"/>
      <c r="S5" s="184" t="s">
        <v>1176</v>
      </c>
      <c r="T5" s="184"/>
      <c r="U5" s="184"/>
    </row>
    <row r="6" spans="2:21">
      <c r="B6" s="63" t="s">
        <v>1177</v>
      </c>
      <c r="C6" s="63" t="s">
        <v>1178</v>
      </c>
      <c r="D6" s="63" t="s">
        <v>1179</v>
      </c>
      <c r="E6" s="63" t="s">
        <v>1180</v>
      </c>
      <c r="F6" s="63" t="s">
        <v>1181</v>
      </c>
      <c r="G6" s="63" t="s">
        <v>1179</v>
      </c>
      <c r="H6" s="63" t="s">
        <v>1180</v>
      </c>
      <c r="I6" s="63" t="s">
        <v>1181</v>
      </c>
      <c r="J6" s="63" t="s">
        <v>1179</v>
      </c>
      <c r="K6" s="63" t="s">
        <v>1180</v>
      </c>
      <c r="L6" s="63" t="s">
        <v>1181</v>
      </c>
      <c r="M6" s="63" t="s">
        <v>1179</v>
      </c>
      <c r="N6" s="63" t="s">
        <v>1180</v>
      </c>
      <c r="O6" s="63" t="s">
        <v>1181</v>
      </c>
      <c r="P6" s="63" t="s">
        <v>1179</v>
      </c>
      <c r="Q6" s="63" t="s">
        <v>1180</v>
      </c>
      <c r="R6" s="63" t="s">
        <v>1181</v>
      </c>
      <c r="S6" s="63" t="s">
        <v>1179</v>
      </c>
      <c r="T6" s="63" t="s">
        <v>1180</v>
      </c>
      <c r="U6" s="63" t="s">
        <v>1181</v>
      </c>
    </row>
    <row r="7" spans="2:21">
      <c r="B7" s="64" t="s">
        <v>1182</v>
      </c>
      <c r="C7" s="65">
        <v>4</v>
      </c>
      <c r="D7" s="66">
        <v>3</v>
      </c>
      <c r="E7" s="66">
        <v>4</v>
      </c>
      <c r="F7" s="66">
        <v>5.5</v>
      </c>
      <c r="G7" s="66">
        <v>3.8</v>
      </c>
      <c r="H7" s="66">
        <v>4.01</v>
      </c>
      <c r="I7" s="66">
        <v>4.67</v>
      </c>
      <c r="J7" s="66">
        <v>3.43</v>
      </c>
      <c r="K7" s="66">
        <v>4.93</v>
      </c>
      <c r="L7" s="66">
        <v>6.71</v>
      </c>
      <c r="M7" s="66">
        <v>1.5</v>
      </c>
      <c r="N7" s="66">
        <v>3.45</v>
      </c>
      <c r="O7" s="66">
        <v>4.49</v>
      </c>
      <c r="P7" s="66">
        <v>5.29</v>
      </c>
      <c r="Q7" s="66">
        <v>5.92</v>
      </c>
      <c r="R7" s="66">
        <v>7.93</v>
      </c>
      <c r="S7" s="66">
        <v>4</v>
      </c>
      <c r="T7" s="66">
        <v>5.52</v>
      </c>
      <c r="U7" s="67" t="s">
        <v>1183</v>
      </c>
    </row>
    <row r="8" spans="2:21">
      <c r="B8" s="64" t="s">
        <v>1184</v>
      </c>
      <c r="C8" s="65">
        <v>0.8</v>
      </c>
      <c r="D8" s="68">
        <v>0.8</v>
      </c>
      <c r="E8" s="68">
        <v>0.8</v>
      </c>
      <c r="F8" s="68">
        <v>1</v>
      </c>
      <c r="G8" s="68">
        <v>0.32</v>
      </c>
      <c r="H8" s="68">
        <v>0.4</v>
      </c>
      <c r="I8" s="68">
        <v>0.74</v>
      </c>
      <c r="J8" s="68">
        <v>0.28000000000000003</v>
      </c>
      <c r="K8" s="68">
        <v>0.49</v>
      </c>
      <c r="L8" s="68">
        <v>0.75</v>
      </c>
      <c r="M8" s="68">
        <v>0.3</v>
      </c>
      <c r="N8" s="68">
        <v>0.48</v>
      </c>
      <c r="O8" s="68">
        <v>0.82</v>
      </c>
      <c r="P8" s="68">
        <v>0.25</v>
      </c>
      <c r="Q8" s="68">
        <v>0.51</v>
      </c>
      <c r="R8" s="68">
        <v>0.56000000000000005</v>
      </c>
      <c r="S8" s="68">
        <v>0.81</v>
      </c>
      <c r="T8" s="68">
        <v>1.22</v>
      </c>
      <c r="U8" s="68">
        <v>1.99</v>
      </c>
    </row>
    <row r="9" spans="2:21">
      <c r="B9" s="64" t="s">
        <v>1185</v>
      </c>
      <c r="C9" s="65">
        <v>1</v>
      </c>
      <c r="D9" s="68">
        <v>0.97</v>
      </c>
      <c r="E9" s="68">
        <v>1.27</v>
      </c>
      <c r="F9" s="68">
        <v>1.27</v>
      </c>
      <c r="G9" s="68">
        <v>0.5</v>
      </c>
      <c r="H9" s="68">
        <v>0.56000000000000005</v>
      </c>
      <c r="I9" s="68">
        <v>0.97</v>
      </c>
      <c r="J9" s="68">
        <v>1</v>
      </c>
      <c r="K9" s="68">
        <v>1.39</v>
      </c>
      <c r="L9" s="68">
        <v>1.74</v>
      </c>
      <c r="M9" s="68">
        <v>0.56000000000000005</v>
      </c>
      <c r="N9" s="68">
        <v>0.85</v>
      </c>
      <c r="O9" s="68">
        <v>0.89</v>
      </c>
      <c r="P9" s="68">
        <v>1</v>
      </c>
      <c r="Q9" s="68">
        <v>1.48</v>
      </c>
      <c r="R9" s="68">
        <v>1.97</v>
      </c>
      <c r="S9" s="68">
        <v>1.46</v>
      </c>
      <c r="T9" s="68">
        <v>2.3199999999999998</v>
      </c>
      <c r="U9" s="68">
        <v>3.16</v>
      </c>
    </row>
    <row r="10" spans="2:21">
      <c r="B10" s="64" t="s">
        <v>1186</v>
      </c>
      <c r="C10" s="65">
        <v>0.59</v>
      </c>
      <c r="D10" s="68">
        <v>0.59</v>
      </c>
      <c r="E10" s="68">
        <v>1.23</v>
      </c>
      <c r="F10" s="68">
        <v>1.39</v>
      </c>
      <c r="G10" s="68">
        <v>1.02</v>
      </c>
      <c r="H10" s="68">
        <v>1.1100000000000001</v>
      </c>
      <c r="I10" s="68">
        <v>1.21</v>
      </c>
      <c r="J10" s="68">
        <v>0.94</v>
      </c>
      <c r="K10" s="68">
        <v>0.99</v>
      </c>
      <c r="L10" s="68">
        <v>1.17</v>
      </c>
      <c r="M10" s="68">
        <v>0.85</v>
      </c>
      <c r="N10" s="68">
        <v>0.85</v>
      </c>
      <c r="O10" s="68">
        <v>1.1100000000000001</v>
      </c>
      <c r="P10" s="68">
        <v>1.01</v>
      </c>
      <c r="Q10" s="68">
        <v>1.07</v>
      </c>
      <c r="R10" s="68">
        <v>1.1100000000000001</v>
      </c>
      <c r="S10" s="68">
        <v>0.94</v>
      </c>
      <c r="T10" s="68">
        <v>1.02</v>
      </c>
      <c r="U10" s="68">
        <v>1.33</v>
      </c>
    </row>
    <row r="11" spans="2:21">
      <c r="B11" s="64" t="s">
        <v>1187</v>
      </c>
      <c r="C11" s="65">
        <v>6.69</v>
      </c>
      <c r="D11" s="69">
        <v>6.16</v>
      </c>
      <c r="E11" s="69">
        <v>7.4</v>
      </c>
      <c r="F11" s="69">
        <v>8.9600000000000009</v>
      </c>
      <c r="G11" s="69">
        <v>6.64</v>
      </c>
      <c r="H11" s="69">
        <v>7.3</v>
      </c>
      <c r="I11" s="69">
        <v>8.69</v>
      </c>
      <c r="J11" s="69">
        <v>6.74</v>
      </c>
      <c r="K11" s="69">
        <v>8.0399999999999991</v>
      </c>
      <c r="L11" s="69">
        <v>9.4</v>
      </c>
      <c r="M11" s="69">
        <v>3.5</v>
      </c>
      <c r="N11" s="69">
        <v>5.1100000000000003</v>
      </c>
      <c r="O11" s="69">
        <v>6.22</v>
      </c>
      <c r="P11" s="69">
        <v>8</v>
      </c>
      <c r="Q11" s="69">
        <v>8.31</v>
      </c>
      <c r="R11" s="69">
        <v>9.51</v>
      </c>
      <c r="S11" s="69">
        <v>7.14</v>
      </c>
      <c r="T11" s="69">
        <v>8.4</v>
      </c>
      <c r="U11" s="69">
        <v>10.43</v>
      </c>
    </row>
    <row r="12" spans="2:21">
      <c r="B12" s="64" t="s">
        <v>1188</v>
      </c>
      <c r="C12" s="65">
        <v>5.65</v>
      </c>
      <c r="D12" s="180" t="s">
        <v>1189</v>
      </c>
      <c r="E12" s="181"/>
      <c r="F12" s="181"/>
      <c r="G12" s="181"/>
      <c r="H12" s="181"/>
      <c r="I12" s="181"/>
      <c r="J12" s="181"/>
      <c r="K12" s="181"/>
      <c r="L12" s="181"/>
      <c r="M12" s="181"/>
      <c r="N12" s="181"/>
      <c r="O12" s="181"/>
      <c r="P12" s="181"/>
      <c r="Q12" s="181"/>
      <c r="R12" s="181"/>
      <c r="S12" s="181"/>
      <c r="T12" s="181"/>
      <c r="U12" s="182"/>
    </row>
    <row r="13" spans="2:21" ht="7.5" customHeight="1">
      <c r="B13" s="162"/>
      <c r="C13" s="163"/>
      <c r="D13" s="163"/>
      <c r="E13" s="163"/>
      <c r="F13" s="163"/>
      <c r="G13" s="163"/>
      <c r="H13" s="163"/>
      <c r="I13" s="163"/>
      <c r="J13" s="163"/>
      <c r="K13" s="163"/>
      <c r="L13" s="163"/>
      <c r="M13" s="163"/>
      <c r="N13" s="163"/>
      <c r="O13" s="163"/>
      <c r="P13" s="163"/>
      <c r="Q13" s="163"/>
      <c r="R13" s="163"/>
      <c r="S13" s="163"/>
      <c r="T13" s="163"/>
      <c r="U13" s="164"/>
    </row>
    <row r="14" spans="2:21">
      <c r="B14" s="70" t="s">
        <v>1190</v>
      </c>
      <c r="C14" s="71"/>
      <c r="D14" s="72"/>
      <c r="E14" s="73"/>
      <c r="F14" s="124"/>
      <c r="G14" s="168" t="s">
        <v>1191</v>
      </c>
      <c r="H14" s="169"/>
      <c r="I14" s="169"/>
      <c r="J14" s="169"/>
      <c r="K14" s="169"/>
      <c r="L14" s="169"/>
      <c r="M14" s="169"/>
      <c r="N14" s="169"/>
      <c r="O14" s="170"/>
      <c r="P14" s="74"/>
      <c r="Q14" s="75"/>
      <c r="R14" s="75"/>
      <c r="S14" s="75"/>
      <c r="T14" s="75"/>
      <c r="U14" s="76"/>
    </row>
    <row r="15" spans="2:21">
      <c r="B15" s="159" t="s">
        <v>1192</v>
      </c>
      <c r="C15" s="160"/>
      <c r="D15" s="160"/>
      <c r="E15" s="161"/>
      <c r="F15" s="124"/>
      <c r="G15" s="168" t="s">
        <v>1193</v>
      </c>
      <c r="H15" s="169"/>
      <c r="I15" s="169"/>
      <c r="J15" s="169"/>
      <c r="K15" s="169"/>
      <c r="L15" s="170"/>
      <c r="M15" s="77" t="s">
        <v>1179</v>
      </c>
      <c r="N15" s="77" t="s">
        <v>1180</v>
      </c>
      <c r="O15" s="77" t="s">
        <v>1181</v>
      </c>
      <c r="P15" s="74"/>
      <c r="Q15" s="75"/>
      <c r="R15" s="75"/>
      <c r="S15" s="75"/>
      <c r="T15" s="75"/>
      <c r="U15" s="76"/>
    </row>
    <row r="16" spans="2:21">
      <c r="B16" s="159" t="s">
        <v>1208</v>
      </c>
      <c r="C16" s="160"/>
      <c r="D16" s="160"/>
      <c r="E16" s="161"/>
      <c r="F16" s="124"/>
      <c r="G16" s="156" t="s">
        <v>1194</v>
      </c>
      <c r="H16" s="157"/>
      <c r="I16" s="157"/>
      <c r="J16" s="157"/>
      <c r="K16" s="157"/>
      <c r="L16" s="158"/>
      <c r="M16" s="78">
        <v>20.34</v>
      </c>
      <c r="N16" s="78">
        <v>22.12</v>
      </c>
      <c r="O16" s="78">
        <v>25</v>
      </c>
      <c r="P16" s="74"/>
      <c r="Q16" s="75"/>
      <c r="R16" s="75"/>
      <c r="S16" s="75"/>
      <c r="T16" s="75"/>
      <c r="U16" s="76"/>
    </row>
    <row r="17" spans="2:21">
      <c r="B17" s="159"/>
      <c r="C17" s="160"/>
      <c r="D17" s="160"/>
      <c r="E17" s="161"/>
      <c r="F17" s="124"/>
      <c r="G17" s="156" t="s">
        <v>1196</v>
      </c>
      <c r="H17" s="157"/>
      <c r="I17" s="157"/>
      <c r="J17" s="157"/>
      <c r="K17" s="157"/>
      <c r="L17" s="158"/>
      <c r="M17" s="78">
        <v>19.600000000000001</v>
      </c>
      <c r="N17" s="78">
        <v>20.97</v>
      </c>
      <c r="O17" s="78">
        <v>24.23</v>
      </c>
      <c r="P17" s="74"/>
      <c r="Q17" s="75"/>
      <c r="R17" s="75"/>
      <c r="S17" s="75"/>
      <c r="T17" s="75"/>
      <c r="U17" s="76"/>
    </row>
    <row r="18" spans="2:21">
      <c r="B18" s="159"/>
      <c r="C18" s="160"/>
      <c r="D18" s="160"/>
      <c r="E18" s="161"/>
      <c r="F18" s="124"/>
      <c r="G18" s="156" t="s">
        <v>1198</v>
      </c>
      <c r="H18" s="157"/>
      <c r="I18" s="157"/>
      <c r="J18" s="157"/>
      <c r="K18" s="157"/>
      <c r="L18" s="158"/>
      <c r="M18" s="78">
        <v>20.76</v>
      </c>
      <c r="N18" s="78">
        <v>24.18</v>
      </c>
      <c r="O18" s="78">
        <v>26.44</v>
      </c>
      <c r="P18" s="74"/>
      <c r="Q18" s="75"/>
      <c r="R18" s="75"/>
      <c r="S18" s="75"/>
      <c r="T18" s="75"/>
      <c r="U18" s="76"/>
    </row>
    <row r="19" spans="2:21">
      <c r="B19" s="159" t="s">
        <v>1195</v>
      </c>
      <c r="C19" s="160"/>
      <c r="D19" s="160"/>
      <c r="E19" s="161"/>
      <c r="F19" s="124"/>
      <c r="G19" s="156" t="s">
        <v>1200</v>
      </c>
      <c r="H19" s="157"/>
      <c r="I19" s="157"/>
      <c r="J19" s="157"/>
      <c r="K19" s="157"/>
      <c r="L19" s="158"/>
      <c r="M19" s="78">
        <v>24</v>
      </c>
      <c r="N19" s="78">
        <v>25.84</v>
      </c>
      <c r="O19" s="78">
        <v>27.86</v>
      </c>
      <c r="P19" s="74"/>
      <c r="Q19" s="75"/>
      <c r="R19" s="75"/>
      <c r="S19" s="75"/>
      <c r="T19" s="75"/>
      <c r="U19" s="76"/>
    </row>
    <row r="20" spans="2:21">
      <c r="B20" s="159"/>
      <c r="C20" s="160"/>
      <c r="D20" s="160"/>
      <c r="E20" s="161"/>
      <c r="F20" s="124"/>
      <c r="G20" s="156" t="s">
        <v>1201</v>
      </c>
      <c r="H20" s="157"/>
      <c r="I20" s="157"/>
      <c r="J20" s="157"/>
      <c r="K20" s="157"/>
      <c r="L20" s="158"/>
      <c r="M20" s="78">
        <v>22.8</v>
      </c>
      <c r="N20" s="78">
        <v>27.48</v>
      </c>
      <c r="O20" s="78">
        <v>30.95</v>
      </c>
      <c r="P20" s="74"/>
      <c r="Q20" s="75"/>
      <c r="R20" s="75"/>
      <c r="S20" s="75"/>
      <c r="T20" s="75"/>
      <c r="U20" s="76"/>
    </row>
    <row r="21" spans="2:21">
      <c r="B21" s="79" t="s">
        <v>1197</v>
      </c>
      <c r="C21" s="80">
        <f>((1+(C7+C8+C9)/100)*((1+C10/100)*(1+C11/100))/(1-C12/100))-1</f>
        <v>0.20343402562798074</v>
      </c>
      <c r="D21" s="81"/>
      <c r="E21" s="82"/>
      <c r="F21" s="124"/>
      <c r="G21" s="156" t="s">
        <v>1202</v>
      </c>
      <c r="H21" s="157"/>
      <c r="I21" s="157"/>
      <c r="J21" s="157"/>
      <c r="K21" s="157"/>
      <c r="L21" s="158"/>
      <c r="M21" s="78">
        <v>11.1</v>
      </c>
      <c r="N21" s="78">
        <v>14.02</v>
      </c>
      <c r="O21" s="78">
        <v>16.8</v>
      </c>
      <c r="P21" s="74"/>
      <c r="Q21" s="75"/>
      <c r="R21" s="75"/>
      <c r="S21" s="75"/>
      <c r="T21" s="75"/>
      <c r="U21" s="76"/>
    </row>
    <row r="22" spans="2:21">
      <c r="B22" s="168" t="s">
        <v>1199</v>
      </c>
      <c r="C22" s="169"/>
      <c r="D22" s="169"/>
      <c r="E22" s="170"/>
      <c r="F22" s="74"/>
      <c r="P22" s="75"/>
      <c r="Q22" s="75"/>
      <c r="R22" s="75"/>
      <c r="S22" s="75"/>
      <c r="T22" s="75"/>
      <c r="U22" s="76"/>
    </row>
    <row r="23" spans="2:21">
      <c r="B23" s="171"/>
      <c r="C23" s="172"/>
      <c r="D23" s="172"/>
      <c r="E23" s="173"/>
      <c r="F23" s="74"/>
      <c r="P23" s="75"/>
      <c r="Q23" s="75"/>
      <c r="R23" s="75"/>
      <c r="S23" s="75"/>
      <c r="T23" s="75"/>
      <c r="U23" s="76"/>
    </row>
    <row r="24" spans="2:21">
      <c r="B24" s="174"/>
      <c r="C24" s="175"/>
      <c r="D24" s="175"/>
      <c r="E24" s="176"/>
      <c r="F24" s="74"/>
      <c r="P24" s="75"/>
      <c r="Q24" s="75"/>
      <c r="R24" s="75"/>
      <c r="S24" s="75"/>
      <c r="T24" s="75"/>
      <c r="U24" s="76"/>
    </row>
    <row r="25" spans="2:21">
      <c r="B25" s="177"/>
      <c r="C25" s="178"/>
      <c r="D25" s="178"/>
      <c r="E25" s="179"/>
      <c r="F25" s="74"/>
      <c r="G25" s="75"/>
      <c r="H25" s="75"/>
      <c r="I25" s="75"/>
      <c r="J25" s="75"/>
      <c r="K25" s="75"/>
      <c r="L25" s="75"/>
      <c r="M25" s="75"/>
      <c r="N25" s="75"/>
      <c r="O25" s="75"/>
      <c r="P25" s="75"/>
      <c r="Q25" s="75"/>
      <c r="R25" s="75"/>
      <c r="S25" s="75"/>
      <c r="T25" s="75"/>
      <c r="U25" s="76"/>
    </row>
    <row r="26" spans="2:21">
      <c r="B26" s="162"/>
      <c r="C26" s="163"/>
      <c r="D26" s="163"/>
      <c r="E26" s="164"/>
      <c r="F26" s="74"/>
      <c r="G26" s="75"/>
      <c r="H26" s="75"/>
      <c r="I26" s="75"/>
      <c r="J26" s="75"/>
      <c r="K26" s="75"/>
      <c r="L26" s="75"/>
      <c r="M26" s="75"/>
      <c r="N26" s="75"/>
      <c r="O26" s="75"/>
      <c r="P26" s="75"/>
      <c r="Q26" s="75"/>
      <c r="R26" s="75"/>
      <c r="S26" s="75"/>
      <c r="T26" s="75"/>
      <c r="U26" s="76"/>
    </row>
    <row r="27" spans="2:21">
      <c r="B27" s="165" t="s">
        <v>1203</v>
      </c>
      <c r="C27" s="166"/>
      <c r="D27" s="166"/>
      <c r="E27" s="167"/>
      <c r="F27" s="74"/>
      <c r="G27" s="75"/>
      <c r="H27" s="75"/>
      <c r="I27" s="75"/>
      <c r="J27" s="75"/>
      <c r="K27" s="75"/>
      <c r="L27" s="75"/>
      <c r="M27" s="75"/>
      <c r="N27" s="75"/>
      <c r="O27" s="75"/>
      <c r="P27" s="75"/>
      <c r="Q27" s="75"/>
      <c r="R27" s="75"/>
      <c r="S27" s="75"/>
      <c r="T27" s="75"/>
      <c r="U27" s="76"/>
    </row>
    <row r="28" spans="2:21">
      <c r="B28" s="83" t="s">
        <v>1204</v>
      </c>
      <c r="C28" s="84"/>
      <c r="D28" s="84"/>
      <c r="E28" s="84"/>
      <c r="F28" s="84"/>
      <c r="G28" s="84"/>
      <c r="H28" s="84"/>
      <c r="I28" s="84"/>
      <c r="J28" s="84"/>
      <c r="K28" s="84"/>
      <c r="L28" s="84"/>
      <c r="M28" s="84"/>
      <c r="N28" s="84"/>
      <c r="O28" s="84"/>
      <c r="P28" s="84"/>
      <c r="Q28" s="84"/>
      <c r="R28" s="84"/>
      <c r="S28" s="84"/>
      <c r="T28" s="84"/>
      <c r="U28" s="85"/>
    </row>
    <row r="29" spans="2:21">
      <c r="B29" s="86" t="s">
        <v>1205</v>
      </c>
      <c r="C29" s="87"/>
      <c r="D29" s="87"/>
      <c r="E29" s="87"/>
      <c r="F29" s="87"/>
      <c r="G29" s="87"/>
      <c r="H29" s="87"/>
      <c r="I29" s="87"/>
      <c r="J29" s="87"/>
      <c r="K29" s="87"/>
      <c r="L29" s="87"/>
      <c r="M29" s="87"/>
      <c r="N29" s="87"/>
      <c r="O29" s="87"/>
      <c r="P29" s="87"/>
      <c r="Q29" s="87"/>
      <c r="R29" s="87"/>
      <c r="S29" s="87"/>
      <c r="T29" s="87"/>
      <c r="U29" s="88"/>
    </row>
    <row r="30" spans="2:21">
      <c r="B30" s="86" t="s">
        <v>1206</v>
      </c>
      <c r="C30" s="87"/>
      <c r="D30" s="87"/>
      <c r="E30" s="87"/>
      <c r="F30" s="87"/>
      <c r="G30" s="87"/>
      <c r="H30" s="87"/>
      <c r="I30" s="87"/>
      <c r="J30" s="87"/>
      <c r="K30" s="87"/>
      <c r="L30" s="87"/>
      <c r="M30" s="87"/>
      <c r="N30" s="87"/>
      <c r="O30" s="87"/>
      <c r="P30" s="87"/>
      <c r="Q30" s="87"/>
      <c r="R30" s="87"/>
      <c r="S30" s="87"/>
      <c r="T30" s="87"/>
      <c r="U30" s="88"/>
    </row>
    <row r="31" spans="2:21">
      <c r="B31" s="89" t="s">
        <v>1207</v>
      </c>
      <c r="C31" s="90"/>
      <c r="D31" s="90"/>
      <c r="E31" s="90"/>
      <c r="F31" s="90"/>
      <c r="G31" s="90"/>
      <c r="H31" s="90"/>
      <c r="I31" s="90"/>
      <c r="J31" s="90"/>
      <c r="K31" s="90"/>
      <c r="L31" s="90"/>
      <c r="M31" s="90"/>
      <c r="N31" s="90"/>
      <c r="O31" s="90"/>
      <c r="P31" s="90"/>
      <c r="Q31" s="90"/>
      <c r="R31" s="90"/>
      <c r="S31" s="90"/>
      <c r="T31" s="90"/>
      <c r="U31" s="91"/>
    </row>
  </sheetData>
  <mergeCells count="25">
    <mergeCell ref="B1:U1"/>
    <mergeCell ref="B5:C5"/>
    <mergeCell ref="D5:F5"/>
    <mergeCell ref="G5:I5"/>
    <mergeCell ref="J5:L5"/>
    <mergeCell ref="M5:O5"/>
    <mergeCell ref="P5:R5"/>
    <mergeCell ref="S5:U5"/>
    <mergeCell ref="D12:U12"/>
    <mergeCell ref="B13:U13"/>
    <mergeCell ref="G14:O14"/>
    <mergeCell ref="G15:L15"/>
    <mergeCell ref="G16:L16"/>
    <mergeCell ref="B15:E15"/>
    <mergeCell ref="G17:L17"/>
    <mergeCell ref="B16:E18"/>
    <mergeCell ref="B19:E20"/>
    <mergeCell ref="B26:E26"/>
    <mergeCell ref="B27:E27"/>
    <mergeCell ref="G18:L18"/>
    <mergeCell ref="B22:E22"/>
    <mergeCell ref="G19:L19"/>
    <mergeCell ref="B23:E25"/>
    <mergeCell ref="G20:L20"/>
    <mergeCell ref="G21:L21"/>
  </mergeCells>
  <printOptions horizontalCentered="1"/>
  <pageMargins left="0.11811023622047245" right="0" top="1.65" bottom="1.6929133858267718" header="0" footer="0"/>
  <pageSetup paperSize="9" scale="70" orientation="landscape" r:id="rId1"/>
  <headerFooter scaleWithDoc="0">
    <oddHeader>&amp;C&amp;G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2"/>
  <sheetViews>
    <sheetView view="pageBreakPreview" zoomScaleNormal="100" zoomScaleSheetLayoutView="100" workbookViewId="0">
      <selection activeCell="D11" sqref="D11"/>
    </sheetView>
  </sheetViews>
  <sheetFormatPr defaultRowHeight="15"/>
  <cols>
    <col min="2" max="2" width="7.7109375" style="92" customWidth="1"/>
    <col min="3" max="3" width="51.28515625" style="92" customWidth="1"/>
    <col min="4" max="7" width="10" style="57" customWidth="1"/>
  </cols>
  <sheetData>
    <row r="1" spans="2:7">
      <c r="B1" s="183" t="str">
        <f>bdi!B1</f>
        <v>TOMADA DE PREÇOS Nº 00001/2023 BARRA DE SANTA ROSA/PB, 08:00 HORAS DO DIA 15 DE AGOSTO DE 2023</v>
      </c>
      <c r="C1" s="183"/>
      <c r="D1" s="183"/>
      <c r="E1" s="183"/>
      <c r="F1" s="183"/>
      <c r="G1" s="183"/>
    </row>
    <row r="2" spans="2:7" ht="6" customHeight="1"/>
    <row r="3" spans="2:7">
      <c r="B3" s="93" t="s">
        <v>1114</v>
      </c>
      <c r="C3" s="94"/>
      <c r="D3" s="95"/>
      <c r="E3" s="188" t="s">
        <v>1115</v>
      </c>
      <c r="F3" s="188"/>
      <c r="G3" s="188"/>
    </row>
    <row r="4" spans="2:7" ht="6" customHeight="1"/>
    <row r="5" spans="2:7">
      <c r="B5" s="185" t="s">
        <v>1251</v>
      </c>
      <c r="C5" s="186"/>
      <c r="D5" s="186"/>
      <c r="E5" s="186"/>
      <c r="F5" s="186"/>
      <c r="G5" s="187"/>
    </row>
    <row r="6" spans="2:7">
      <c r="B6" s="189" t="s">
        <v>779</v>
      </c>
      <c r="C6" s="189" t="s">
        <v>780</v>
      </c>
      <c r="D6" s="191" t="s">
        <v>1252</v>
      </c>
      <c r="E6" s="192"/>
      <c r="F6" s="191" t="s">
        <v>1253</v>
      </c>
      <c r="G6" s="192"/>
    </row>
    <row r="7" spans="2:7" ht="33.75">
      <c r="B7" s="190"/>
      <c r="C7" s="190"/>
      <c r="D7" s="96" t="s">
        <v>1254</v>
      </c>
      <c r="E7" s="96" t="s">
        <v>1255</v>
      </c>
      <c r="F7" s="96" t="s">
        <v>1254</v>
      </c>
      <c r="G7" s="96" t="s">
        <v>1255</v>
      </c>
    </row>
    <row r="8" spans="2:7">
      <c r="B8" s="185" t="s">
        <v>1256</v>
      </c>
      <c r="C8" s="186"/>
      <c r="D8" s="186"/>
      <c r="E8" s="186"/>
      <c r="F8" s="186"/>
      <c r="G8" s="187"/>
    </row>
    <row r="9" spans="2:7">
      <c r="B9" s="97" t="s">
        <v>1116</v>
      </c>
      <c r="C9" s="98" t="s">
        <v>1117</v>
      </c>
      <c r="D9" s="99">
        <v>0</v>
      </c>
      <c r="E9" s="99">
        <v>0</v>
      </c>
      <c r="F9" s="99">
        <v>0.2</v>
      </c>
      <c r="G9" s="99">
        <v>0.2</v>
      </c>
    </row>
    <row r="10" spans="2:7">
      <c r="B10" s="100" t="s">
        <v>1118</v>
      </c>
      <c r="C10" s="101" t="s">
        <v>1119</v>
      </c>
      <c r="D10" s="102">
        <v>1.4999999999999999E-2</v>
      </c>
      <c r="E10" s="102">
        <v>1.4999999999999999E-2</v>
      </c>
      <c r="F10" s="102">
        <v>1.4999999999999999E-2</v>
      </c>
      <c r="G10" s="102">
        <v>1.4999999999999999E-2</v>
      </c>
    </row>
    <row r="11" spans="2:7">
      <c r="B11" s="97" t="s">
        <v>1120</v>
      </c>
      <c r="C11" s="98" t="s">
        <v>1121</v>
      </c>
      <c r="D11" s="99">
        <v>0.01</v>
      </c>
      <c r="E11" s="99">
        <v>0.01</v>
      </c>
      <c r="F11" s="99">
        <v>0.01</v>
      </c>
      <c r="G11" s="99">
        <v>0.01</v>
      </c>
    </row>
    <row r="12" spans="2:7">
      <c r="B12" s="100" t="s">
        <v>1122</v>
      </c>
      <c r="C12" s="101" t="s">
        <v>1123</v>
      </c>
      <c r="D12" s="102">
        <v>2E-3</v>
      </c>
      <c r="E12" s="102">
        <v>2E-3</v>
      </c>
      <c r="F12" s="102">
        <v>2E-3</v>
      </c>
      <c r="G12" s="102">
        <v>2E-3</v>
      </c>
    </row>
    <row r="13" spans="2:7">
      <c r="B13" s="97" t="s">
        <v>1124</v>
      </c>
      <c r="C13" s="98" t="s">
        <v>1125</v>
      </c>
      <c r="D13" s="99">
        <v>6.0000000000000001E-3</v>
      </c>
      <c r="E13" s="99">
        <v>6.0000000000000001E-3</v>
      </c>
      <c r="F13" s="99">
        <v>6.0000000000000001E-3</v>
      </c>
      <c r="G13" s="99">
        <v>6.0000000000000001E-3</v>
      </c>
    </row>
    <row r="14" spans="2:7">
      <c r="B14" s="100" t="s">
        <v>1126</v>
      </c>
      <c r="C14" s="101" t="s">
        <v>1127</v>
      </c>
      <c r="D14" s="102">
        <v>2.5000000000000001E-2</v>
      </c>
      <c r="E14" s="102">
        <v>2.5000000000000001E-2</v>
      </c>
      <c r="F14" s="102">
        <v>2.5000000000000001E-2</v>
      </c>
      <c r="G14" s="102">
        <v>2.5000000000000001E-2</v>
      </c>
    </row>
    <row r="15" spans="2:7">
      <c r="B15" s="97" t="s">
        <v>1128</v>
      </c>
      <c r="C15" s="98" t="s">
        <v>1129</v>
      </c>
      <c r="D15" s="99">
        <v>0.03</v>
      </c>
      <c r="E15" s="99">
        <v>0.03</v>
      </c>
      <c r="F15" s="99">
        <v>0.03</v>
      </c>
      <c r="G15" s="99">
        <v>0.03</v>
      </c>
    </row>
    <row r="16" spans="2:7">
      <c r="B16" s="100" t="s">
        <v>1130</v>
      </c>
      <c r="C16" s="101" t="s">
        <v>1131</v>
      </c>
      <c r="D16" s="102">
        <v>0.08</v>
      </c>
      <c r="E16" s="102">
        <v>0.08</v>
      </c>
      <c r="F16" s="102">
        <v>0.08</v>
      </c>
      <c r="G16" s="102">
        <v>0.08</v>
      </c>
    </row>
    <row r="17" spans="2:7">
      <c r="B17" s="97" t="s">
        <v>1132</v>
      </c>
      <c r="C17" s="98" t="s">
        <v>1133</v>
      </c>
      <c r="D17" s="99">
        <v>0</v>
      </c>
      <c r="E17" s="99">
        <v>0</v>
      </c>
      <c r="F17" s="99">
        <v>0</v>
      </c>
      <c r="G17" s="99">
        <v>0</v>
      </c>
    </row>
    <row r="18" spans="2:7">
      <c r="B18" s="103" t="s">
        <v>1134</v>
      </c>
      <c r="C18" s="103" t="s">
        <v>777</v>
      </c>
      <c r="D18" s="104">
        <v>0.16800000000000001</v>
      </c>
      <c r="E18" s="104">
        <v>0.16800000000000001</v>
      </c>
      <c r="F18" s="104">
        <v>0.36799999999999999</v>
      </c>
      <c r="G18" s="104">
        <v>0.36799999999999999</v>
      </c>
    </row>
    <row r="19" spans="2:7">
      <c r="B19" s="185" t="s">
        <v>1257</v>
      </c>
      <c r="C19" s="186"/>
      <c r="D19" s="186"/>
      <c r="E19" s="186"/>
      <c r="F19" s="186"/>
      <c r="G19" s="187"/>
    </row>
    <row r="20" spans="2:7">
      <c r="B20" s="97" t="s">
        <v>1135</v>
      </c>
      <c r="C20" s="98" t="s">
        <v>1136</v>
      </c>
      <c r="D20" s="99">
        <v>0.1802</v>
      </c>
      <c r="E20" s="97" t="s">
        <v>1137</v>
      </c>
      <c r="F20" s="99">
        <v>0.1802</v>
      </c>
      <c r="G20" s="97" t="s">
        <v>1137</v>
      </c>
    </row>
    <row r="21" spans="2:7">
      <c r="B21" s="100" t="s">
        <v>1138</v>
      </c>
      <c r="C21" s="101" t="s">
        <v>1139</v>
      </c>
      <c r="D21" s="102">
        <v>4.2999999999999997E-2</v>
      </c>
      <c r="E21" s="100" t="s">
        <v>1137</v>
      </c>
      <c r="F21" s="102">
        <v>4.2999999999999997E-2</v>
      </c>
      <c r="G21" s="100" t="s">
        <v>1137</v>
      </c>
    </row>
    <row r="22" spans="2:7">
      <c r="B22" s="97" t="s">
        <v>1140</v>
      </c>
      <c r="C22" s="98" t="s">
        <v>1141</v>
      </c>
      <c r="D22" s="99">
        <v>8.6E-3</v>
      </c>
      <c r="E22" s="99">
        <v>6.6E-3</v>
      </c>
      <c r="F22" s="99">
        <v>8.6E-3</v>
      </c>
      <c r="G22" s="99">
        <v>6.6E-3</v>
      </c>
    </row>
    <row r="23" spans="2:7">
      <c r="B23" s="100" t="s">
        <v>1142</v>
      </c>
      <c r="C23" s="101" t="s">
        <v>1143</v>
      </c>
      <c r="D23" s="102">
        <v>0.1091</v>
      </c>
      <c r="E23" s="102">
        <v>8.3299999999999999E-2</v>
      </c>
      <c r="F23" s="102">
        <v>0.1091</v>
      </c>
      <c r="G23" s="102">
        <v>8.3299999999999999E-2</v>
      </c>
    </row>
    <row r="24" spans="2:7">
      <c r="B24" s="97" t="s">
        <v>1144</v>
      </c>
      <c r="C24" s="98" t="s">
        <v>1145</v>
      </c>
      <c r="D24" s="99">
        <v>6.9999999999999999E-4</v>
      </c>
      <c r="E24" s="99">
        <v>5.0000000000000001E-4</v>
      </c>
      <c r="F24" s="99">
        <v>6.9999999999999999E-4</v>
      </c>
      <c r="G24" s="99">
        <v>5.0000000000000001E-4</v>
      </c>
    </row>
    <row r="25" spans="2:7">
      <c r="B25" s="100" t="s">
        <v>1146</v>
      </c>
      <c r="C25" s="101" t="s">
        <v>1147</v>
      </c>
      <c r="D25" s="102">
        <v>7.3000000000000001E-3</v>
      </c>
      <c r="E25" s="102">
        <v>5.5999999999999999E-3</v>
      </c>
      <c r="F25" s="102">
        <v>7.3000000000000001E-3</v>
      </c>
      <c r="G25" s="102">
        <v>5.5999999999999999E-3</v>
      </c>
    </row>
    <row r="26" spans="2:7">
      <c r="B26" s="97" t="s">
        <v>1148</v>
      </c>
      <c r="C26" s="98" t="s">
        <v>1149</v>
      </c>
      <c r="D26" s="99">
        <v>0.02</v>
      </c>
      <c r="E26" s="97" t="s">
        <v>1137</v>
      </c>
      <c r="F26" s="99">
        <v>0.02</v>
      </c>
      <c r="G26" s="97" t="s">
        <v>1137</v>
      </c>
    </row>
    <row r="27" spans="2:7">
      <c r="B27" s="100" t="s">
        <v>1150</v>
      </c>
      <c r="C27" s="101" t="s">
        <v>1151</v>
      </c>
      <c r="D27" s="102">
        <v>1E-3</v>
      </c>
      <c r="E27" s="102">
        <v>8.0000000000000004E-4</v>
      </c>
      <c r="F27" s="102">
        <v>1E-3</v>
      </c>
      <c r="G27" s="102">
        <v>8.0000000000000004E-4</v>
      </c>
    </row>
    <row r="28" spans="2:7">
      <c r="B28" s="97" t="s">
        <v>1152</v>
      </c>
      <c r="C28" s="98" t="s">
        <v>1153</v>
      </c>
      <c r="D28" s="99">
        <v>8.8900000000000007E-2</v>
      </c>
      <c r="E28" s="99">
        <v>6.7900000000000002E-2</v>
      </c>
      <c r="F28" s="99">
        <v>8.8900000000000007E-2</v>
      </c>
      <c r="G28" s="99">
        <v>6.7900000000000002E-2</v>
      </c>
    </row>
    <row r="29" spans="2:7">
      <c r="B29" s="100" t="s">
        <v>1154</v>
      </c>
      <c r="C29" s="101" t="s">
        <v>1155</v>
      </c>
      <c r="D29" s="102">
        <v>4.0000000000000002E-4</v>
      </c>
      <c r="E29" s="102">
        <v>2.9999999999999997E-4</v>
      </c>
      <c r="F29" s="102">
        <v>4.0000000000000002E-4</v>
      </c>
      <c r="G29" s="102">
        <v>2.9999999999999997E-4</v>
      </c>
    </row>
    <row r="30" spans="2:7">
      <c r="B30" s="105" t="s">
        <v>1156</v>
      </c>
      <c r="C30" s="105" t="s">
        <v>777</v>
      </c>
      <c r="D30" s="106">
        <v>0.4592</v>
      </c>
      <c r="E30" s="106">
        <v>0.16500000000000001</v>
      </c>
      <c r="F30" s="106">
        <v>0.4592</v>
      </c>
      <c r="G30" s="106">
        <v>0.16500000000000001</v>
      </c>
    </row>
    <row r="31" spans="2:7">
      <c r="B31" s="185" t="s">
        <v>1258</v>
      </c>
      <c r="C31" s="186"/>
      <c r="D31" s="186"/>
      <c r="E31" s="186"/>
      <c r="F31" s="186"/>
      <c r="G31" s="187"/>
    </row>
    <row r="32" spans="2:7">
      <c r="B32" s="97" t="s">
        <v>1157</v>
      </c>
      <c r="C32" s="98" t="s">
        <v>1158</v>
      </c>
      <c r="D32" s="99">
        <v>4.5100000000000001E-2</v>
      </c>
      <c r="E32" s="99">
        <v>3.4500000000000003E-2</v>
      </c>
      <c r="F32" s="99">
        <v>4.5100000000000001E-2</v>
      </c>
      <c r="G32" s="99">
        <v>3.4500000000000003E-2</v>
      </c>
    </row>
    <row r="33" spans="2:7">
      <c r="B33" s="100" t="s">
        <v>1159</v>
      </c>
      <c r="C33" s="101" t="s">
        <v>1160</v>
      </c>
      <c r="D33" s="102">
        <v>1.1000000000000001E-3</v>
      </c>
      <c r="E33" s="102">
        <v>8.0000000000000004E-4</v>
      </c>
      <c r="F33" s="102">
        <v>1.1000000000000001E-3</v>
      </c>
      <c r="G33" s="102">
        <v>8.0000000000000004E-4</v>
      </c>
    </row>
    <row r="34" spans="2:7">
      <c r="B34" s="97" t="s">
        <v>1161</v>
      </c>
      <c r="C34" s="98" t="s">
        <v>1162</v>
      </c>
      <c r="D34" s="99">
        <v>5.21E-2</v>
      </c>
      <c r="E34" s="99">
        <v>3.9800000000000002E-2</v>
      </c>
      <c r="F34" s="99">
        <v>5.21E-2</v>
      </c>
      <c r="G34" s="99">
        <v>3.9800000000000002E-2</v>
      </c>
    </row>
    <row r="35" spans="2:7">
      <c r="B35" s="100" t="s">
        <v>1163</v>
      </c>
      <c r="C35" s="101" t="s">
        <v>1164</v>
      </c>
      <c r="D35" s="102">
        <v>3.2199999999999999E-2</v>
      </c>
      <c r="E35" s="102">
        <v>2.46E-2</v>
      </c>
      <c r="F35" s="102">
        <v>3.2199999999999999E-2</v>
      </c>
      <c r="G35" s="102">
        <v>2.46E-2</v>
      </c>
    </row>
    <row r="36" spans="2:7">
      <c r="B36" s="97" t="s">
        <v>1165</v>
      </c>
      <c r="C36" s="98" t="s">
        <v>1166</v>
      </c>
      <c r="D36" s="99">
        <v>3.8E-3</v>
      </c>
      <c r="E36" s="99">
        <v>2.8999999999999998E-3</v>
      </c>
      <c r="F36" s="99">
        <v>3.8E-3</v>
      </c>
      <c r="G36" s="99">
        <v>2.8999999999999998E-3</v>
      </c>
    </row>
    <row r="37" spans="2:7">
      <c r="B37" s="103" t="s">
        <v>985</v>
      </c>
      <c r="C37" s="103" t="s">
        <v>777</v>
      </c>
      <c r="D37" s="104">
        <v>0.1343</v>
      </c>
      <c r="E37" s="104">
        <v>0.1026</v>
      </c>
      <c r="F37" s="104">
        <v>0.1343</v>
      </c>
      <c r="G37" s="104">
        <v>0.1026</v>
      </c>
    </row>
    <row r="38" spans="2:7">
      <c r="B38" s="185" t="s">
        <v>1259</v>
      </c>
      <c r="C38" s="186"/>
      <c r="D38" s="186"/>
      <c r="E38" s="186"/>
      <c r="F38" s="186"/>
      <c r="G38" s="187"/>
    </row>
    <row r="39" spans="2:7">
      <c r="B39" s="97" t="s">
        <v>1167</v>
      </c>
      <c r="C39" s="98" t="s">
        <v>1168</v>
      </c>
      <c r="D39" s="99">
        <v>7.7100000000000002E-2</v>
      </c>
      <c r="E39" s="99">
        <v>2.7699999999999999E-2</v>
      </c>
      <c r="F39" s="99">
        <v>0.16900000000000001</v>
      </c>
      <c r="G39" s="99">
        <v>6.0699999999999997E-2</v>
      </c>
    </row>
    <row r="40" spans="2:7" ht="22.5">
      <c r="B40" s="100" t="s">
        <v>1169</v>
      </c>
      <c r="C40" s="101" t="s">
        <v>1170</v>
      </c>
      <c r="D40" s="102">
        <v>3.8E-3</v>
      </c>
      <c r="E40" s="102">
        <v>2.8999999999999998E-3</v>
      </c>
      <c r="F40" s="102">
        <v>4.0000000000000001E-3</v>
      </c>
      <c r="G40" s="102">
        <v>3.0999999999999999E-3</v>
      </c>
    </row>
    <row r="41" spans="2:7">
      <c r="B41" s="105" t="s">
        <v>1171</v>
      </c>
      <c r="C41" s="105" t="s">
        <v>777</v>
      </c>
      <c r="D41" s="106">
        <v>8.09E-2</v>
      </c>
      <c r="E41" s="106">
        <v>3.0599999999999999E-2</v>
      </c>
      <c r="F41" s="106">
        <v>0.17299999999999999</v>
      </c>
      <c r="G41" s="106">
        <v>6.3799999999999996E-2</v>
      </c>
    </row>
    <row r="42" spans="2:7">
      <c r="B42" s="185" t="s">
        <v>1260</v>
      </c>
      <c r="C42" s="187"/>
      <c r="D42" s="107">
        <v>0.84240000000000004</v>
      </c>
      <c r="E42" s="107">
        <v>0.4662</v>
      </c>
      <c r="F42" s="107">
        <v>1.1345000000000001</v>
      </c>
      <c r="G42" s="107">
        <v>0.69940000000000002</v>
      </c>
    </row>
  </sheetData>
  <mergeCells count="12">
    <mergeCell ref="B1:G1"/>
    <mergeCell ref="E3:G3"/>
    <mergeCell ref="B5:G5"/>
    <mergeCell ref="B6:B7"/>
    <mergeCell ref="C6:C7"/>
    <mergeCell ref="D6:E6"/>
    <mergeCell ref="F6:G6"/>
    <mergeCell ref="B8:G8"/>
    <mergeCell ref="B19:G19"/>
    <mergeCell ref="B31:G31"/>
    <mergeCell ref="B38:G38"/>
    <mergeCell ref="B42:C42"/>
  </mergeCells>
  <printOptions horizontalCentered="1"/>
  <pageMargins left="0.11811023622047245" right="0" top="1.82" bottom="2.204724409448819" header="0" footer="0"/>
  <pageSetup paperSize="9" scale="85" orientation="portrait" r:id="rId1"/>
  <headerFooter scaleWithDoc="0">
    <oddHeader>&amp;C&amp;G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7</vt:i4>
      </vt:variant>
    </vt:vector>
  </HeadingPairs>
  <TitlesOfParts>
    <vt:vector size="12" baseType="lpstr">
      <vt:lpstr>orçamento</vt:lpstr>
      <vt:lpstr>cronograma</vt:lpstr>
      <vt:lpstr>composição</vt:lpstr>
      <vt:lpstr>bdi</vt:lpstr>
      <vt:lpstr>encargos</vt:lpstr>
      <vt:lpstr>bdi!Area_de_impressao</vt:lpstr>
      <vt:lpstr>composição!Area_de_impressao</vt:lpstr>
      <vt:lpstr>cronograma!Area_de_impressao</vt:lpstr>
      <vt:lpstr>encargos!Area_de_impressao</vt:lpstr>
      <vt:lpstr>orçamento!Area_de_impressao</vt:lpstr>
      <vt:lpstr>JR_PAGE_ANCHOR_0_1</vt:lpstr>
      <vt:lpstr>composição!Titulos_de_impressao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2023-10-26T12:09:45Z</dcterms:modified>
</cp:coreProperties>
</file>